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Autodiagnóstico" sheetId="2" state="visible" r:id="rId4"/>
    <sheet name="Niveles" sheetId="3" state="visible" r:id="rId5"/>
    <sheet name="Checklist" sheetId="4" state="visible" r:id="rId6"/>
    <sheet name="Mapeo marcos" sheetId="5" state="visible" r:id="rId7"/>
    <sheet name="Resultados" sheetId="6" state="visible" r:id="rId8"/>
    <sheet name="Listas" sheetId="7" state="hidden" r:id="rId9"/>
  </sheets>
  <definedNames>
    <definedName function="false" hidden="false" name="L_Estado_Ctrl" vbProcedure="false">Listas!$A$2:$A$5</definedName>
    <definedName function="false" hidden="false" name="L_Nivel04" vbProcedure="false">Listas!$B$2:$B$6</definedName>
    <definedName function="false" hidden="false" name="L_Nivel14" vbProcedure="false">Listas!$C$2:$C$5</definedName>
    <definedName function="false" hidden="false" name="L_Peso" vbProcedure="false">Listas!$D$2:$D$6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<sst xmlns="http://schemas.openxmlformats.org/spreadsheetml/2006/main" count="412" uniqueCount="303">
  <si>
    <t xml:space="preserve">CyberLibrary AI · ai.opentrust.group</t>
  </si>
  <si>
    <t xml:space="preserve">Autodiagnóstico de madurez · AI Hardening</t>
  </si>
  <si>
    <t xml:space="preserve">Versión</t>
  </si>
  <si>
    <t xml:space="preserve">2.0 · 19/09/2026</t>
  </si>
  <si>
    <t xml:space="preserve">Finalidad</t>
  </si>
  <si>
    <t xml:space="preserve">Medir el nivel de madurez de hardening de IA en ocho dominios, contrastar lo que se declara con lo que la evidencia sostiene y producir un orden de prioridades ponderado por la importancia de cada dominio.</t>
  </si>
  <si>
    <t xml:space="preserve">Paso 1</t>
  </si>
  <si>
    <t xml:space="preserve">Hoja 'Checklist': marque el estado real de los 48 controles. Un control solo es 'Sí' si tiene evidencia referenciada.</t>
  </si>
  <si>
    <t xml:space="preserve">Paso 2</t>
  </si>
  <si>
    <t xml:space="preserve">Hoja 'Autodiagnóstico': declare su nivel actual y su nivel objetivo por dominio, y ajuste el peso según la importancia del dominio en su organización.</t>
  </si>
  <si>
    <t xml:space="preserve">Paso 3</t>
  </si>
  <si>
    <t xml:space="preserve">Hoja 'Resultados': lea la madurez global, la brecha por dominio y el orden de prioridad.</t>
  </si>
  <si>
    <t xml:space="preserve">Celdas amarillas</t>
  </si>
  <si>
    <t xml:space="preserve">Son las únicas que se rellenan. Las grises contienen fórmulas.</t>
  </si>
  <si>
    <t xml:space="preserve">Nivel evidenciado</t>
  </si>
  <si>
    <t xml:space="preserve">Se calcula solo desde la checklist: un dominio alcanza el nivel N cuando todos sus controles de nivel N o inferior están en 'Sí'. Si el nivel que usted declara es mayor que el evidenciado, la hoja lo marca. Ese contraste es el objetivo del instrumento.</t>
  </si>
  <si>
    <t xml:space="preserve">Pesos</t>
  </si>
  <si>
    <t xml:space="preserve">De 1 a 5. La madurez global es la media ponderada. Si todos los dominios valen lo mismo, deje todos los pesos en 1. La celda de control avisa si algún peso queda vacío.</t>
  </si>
  <si>
    <t xml:space="preserve">Prioridad</t>
  </si>
  <si>
    <t xml:space="preserve">Brecha (objetivo − actual) × peso. Ordena el trabajo: primero lo que más le falta en lo que más le importa.</t>
  </si>
  <si>
    <t xml:space="preserve">Evidencia</t>
  </si>
  <si>
    <t xml:space="preserve">Los campos EV-#### referencian el registro maestro de evidencias del pack de plantillas. Los campos HRD-#### referencian el control equivalente de la plantilla 09 'Hardening de LLM local'.</t>
  </si>
  <si>
    <t xml:space="preserve">Qué cambió en v2</t>
  </si>
  <si>
    <t xml:space="preserve">Validación de datos en todas las celdas de entrada (antes se podía escribir un 7 en una escala de 0 a 4) · nivel evidenciado calculado desde la checklist y contrastado con el autodeclarado · checklist de 8 a 48 controles, ligados a dominio, nivel y evidencia · nivel objetivo, brecha y prioridad ponderada · mapeo de marcos ampliado a AI Act, ENS y NIS2 con artículo concreto · hoja de resultados con gráfico radar · corregida la fórmula del % de la checklist, cuyos rangos no coincidían.</t>
  </si>
  <si>
    <t xml:space="preserve">Rellene solo las celdas amarillas. El nivel evidenciado se calcula desde la hoja Checklist y no es editable.</t>
  </si>
  <si>
    <t xml:space="preserve">ID</t>
  </si>
  <si>
    <t xml:space="preserve">Dominio</t>
  </si>
  <si>
    <t xml:space="preserve">Nivel actual (0–4)</t>
  </si>
  <si>
    <t xml:space="preserve">Nivel objetivo (0–4)</t>
  </si>
  <si>
    <t xml:space="preserve">Peso (1–5)</t>
  </si>
  <si>
    <t xml:space="preserve">Qué implica su nivel actual</t>
  </si>
  <si>
    <t xml:space="preserve">Contraste</t>
  </si>
  <si>
    <t xml:space="preserve">Brecha</t>
  </si>
  <si>
    <t xml:space="preserve">Evidencia (EV-####)</t>
  </si>
  <si>
    <t xml:space="preserve">Responsable</t>
  </si>
  <si>
    <t xml:space="preserve">Fecha de evaluación</t>
  </si>
  <si>
    <t xml:space="preserve">Próxima revisión</t>
  </si>
  <si>
    <t xml:space="preserve">D1</t>
  </si>
  <si>
    <t xml:space="preserve">1 · Acceso a modelos</t>
  </si>
  <si>
    <t xml:space="preserve">EV-0101</t>
  </si>
  <si>
    <t xml:space="preserve">Responsable de Seguridad</t>
  </si>
  <si>
    <t xml:space="preserve">D2</t>
  </si>
  <si>
    <t xml:space="preserve">2 · Protección de datos</t>
  </si>
  <si>
    <t xml:space="preserve">D3</t>
  </si>
  <si>
    <t xml:space="preserve">3 · Gobierno de IA</t>
  </si>
  <si>
    <t xml:space="preserve">D4</t>
  </si>
  <si>
    <t xml:space="preserve">4 · Hardening del modelo</t>
  </si>
  <si>
    <t xml:space="preserve">D5</t>
  </si>
  <si>
    <t xml:space="preserve">5 · Cadena de suministro</t>
  </si>
  <si>
    <t xml:space="preserve">D6</t>
  </si>
  <si>
    <t xml:space="preserve">6 · Monitorización</t>
  </si>
  <si>
    <t xml:space="preserve">D7</t>
  </si>
  <si>
    <t xml:space="preserve">7 · Infraestructura</t>
  </si>
  <si>
    <t xml:space="preserve">D8</t>
  </si>
  <si>
    <t xml:space="preserve">8 · Cumplimiento</t>
  </si>
  <si>
    <t xml:space="preserve">Madurez global (media ponderada)</t>
  </si>
  <si>
    <t xml:space="preserve">Nivel resultante</t>
  </si>
  <si>
    <t xml:space="preserve">Madurez objetivo (media ponderada)</t>
  </si>
  <si>
    <t xml:space="preserve">Brecha global</t>
  </si>
  <si>
    <t xml:space="preserve">Madurez evidenciada (media ponderada)</t>
  </si>
  <si>
    <t xml:space="preserve">Dominios declarados por encima de la evidencia</t>
  </si>
  <si>
    <t xml:space="preserve">Control de pesos</t>
  </si>
  <si>
    <t xml:space="preserve">El nivel evidenciado no se puede editar: sale de la hoja Checklist. Si no coincide con lo que usted declara, el problema no es la hoja.</t>
  </si>
  <si>
    <t xml:space="preserve">Ejemplo precargado: dominio D1 con nivel 2 y objetivo 3, y el primer control de la checklist marcado. Bórrelo antes de usar la hoja.</t>
  </si>
  <si>
    <t xml:space="preserve">Escala de madurez</t>
  </si>
  <si>
    <t xml:space="preserve">Definición de los cinco niveles y umbrales de la media ponderada. Editar aquí y solo aquí.</t>
  </si>
  <si>
    <t xml:space="preserve">Nivel</t>
  </si>
  <si>
    <t xml:space="preserve">Qué caracteriza este nivel</t>
  </si>
  <si>
    <t xml:space="preserve">Umbral desde</t>
  </si>
  <si>
    <t xml:space="preserve">Etiqueta</t>
  </si>
  <si>
    <t xml:space="preserve">Sin controles. IA sin inventario, política ni visibilidad. Shadow AI generalizado.</t>
  </si>
  <si>
    <t xml:space="preserve">0 · Ausente</t>
  </si>
  <si>
    <t xml:space="preserve">Algún control aislado, sin línea base ni evidencia sistemática.</t>
  </si>
  <si>
    <t xml:space="preserve">1 · Inicial</t>
  </si>
  <si>
    <t xml:space="preserve">Política, inventario y controles definidos, pero aplicados de forma desigual.</t>
  </si>
  <si>
    <t xml:space="preserve">2 · Definido</t>
  </si>
  <si>
    <t xml:space="preserve">Controles en los 8 dominios con evidencia, métricas y revisión periódica.</t>
  </si>
  <si>
    <t xml:space="preserve">3 · Gestionado</t>
  </si>
  <si>
    <t xml:space="preserve">Hardening automatizado (política como código), integrado y auditado.</t>
  </si>
  <si>
    <t xml:space="preserve">4 · Optimizado</t>
  </si>
  <si>
    <t xml:space="preserve">Los umbrales son el mínimo de la media ponderada para alcanzar cada etiqueta. Deben ir en orden ascendente.</t>
  </si>
  <si>
    <t xml:space="preserve">Checklist maestro de AI Hardening</t>
  </si>
  <si>
    <t xml:space="preserve">48 controles ligados a dominio y nivel de madurez. Rellene 'Estado' y 'Evidencia'. Un control marcado 'Sí' sin evidencia se señala en la última columna.</t>
  </si>
  <si>
    <t xml:space="preserve">Nombre del dominio</t>
  </si>
  <si>
    <t xml:space="preserve">Control</t>
  </si>
  <si>
    <t xml:space="preserve">Nivel que evidencia</t>
  </si>
  <si>
    <t xml:space="preserve">Estado</t>
  </si>
  <si>
    <t xml:space="preserve">Fecha</t>
  </si>
  <si>
    <t xml:space="preserve">Control equivalente (HRD)</t>
  </si>
  <si>
    <t xml:space="preserve">Control de calidad</t>
  </si>
  <si>
    <t xml:space="preserve">AHD-001</t>
  </si>
  <si>
    <t xml:space="preserve">Inventario vivo de modelos, agentes, conectores y usos de IA</t>
  </si>
  <si>
    <t xml:space="preserve">Sí</t>
  </si>
  <si>
    <t xml:space="preserve">—</t>
  </si>
  <si>
    <t xml:space="preserve">AHD-002</t>
  </si>
  <si>
    <t xml:space="preserve">Autenticación obligatoria (SSO/MFA) en todo endpoint de inferencia</t>
  </si>
  <si>
    <t xml:space="preserve">HRD-0009</t>
  </si>
  <si>
    <t xml:space="preserve">AHD-003</t>
  </si>
  <si>
    <t xml:space="preserve">Autorización por rol y por caso de uso, con mínimo privilegio</t>
  </si>
  <si>
    <t xml:space="preserve">HRD-0010</t>
  </si>
  <si>
    <t xml:space="preserve">AHD-004</t>
  </si>
  <si>
    <t xml:space="preserve">Claves de API en gestor de secretos, con rotación registrada</t>
  </si>
  <si>
    <t xml:space="preserve">HRD-0011</t>
  </si>
  <si>
    <t xml:space="preserve">AHD-005</t>
  </si>
  <si>
    <t xml:space="preserve">Revisión periódica de accesos con evidencia de la revisión</t>
  </si>
  <si>
    <t xml:space="preserve">HRD-0012</t>
  </si>
  <si>
    <t xml:space="preserve">AHD-006</t>
  </si>
  <si>
    <t xml:space="preserve">Aprovisionamiento y revocación de accesos automatizados</t>
  </si>
  <si>
    <t xml:space="preserve">AHD-007</t>
  </si>
  <si>
    <t xml:space="preserve">Clasificación de la información aplicada a los usos de IA</t>
  </si>
  <si>
    <t xml:space="preserve">AHD-008</t>
  </si>
  <si>
    <t xml:space="preserve">Cifrado en tránsito y en reposo de datos, pesos e índices</t>
  </si>
  <si>
    <t xml:space="preserve">HRD-0002</t>
  </si>
  <si>
    <t xml:space="preserve">AHD-009</t>
  </si>
  <si>
    <t xml:space="preserve">Filtrado de datos sensibles en la salida del modelo</t>
  </si>
  <si>
    <t xml:space="preserve">HRD-0022</t>
  </si>
  <si>
    <t xml:space="preserve">AHD-010</t>
  </si>
  <si>
    <t xml:space="preserve">Control de acceso a nivel de documento en el índice de RAG</t>
  </si>
  <si>
    <t xml:space="preserve">HRD-0026</t>
  </si>
  <si>
    <t xml:space="preserve">AHD-011</t>
  </si>
  <si>
    <t xml:space="preserve">Retención y supresión definidas para prompts, salidas y embeddings</t>
  </si>
  <si>
    <t xml:space="preserve">HRD-0029</t>
  </si>
  <si>
    <t xml:space="preserve">AHD-012</t>
  </si>
  <si>
    <t xml:space="preserve">Prevención de fuga de datos automatizada e integrada con el SIEM</t>
  </si>
  <si>
    <t xml:space="preserve">AHD-013</t>
  </si>
  <si>
    <t xml:space="preserve">Política de uso aceptable de IA aprobada y comunicada</t>
  </si>
  <si>
    <t xml:space="preserve">AHD-014</t>
  </si>
  <si>
    <t xml:space="preserve">Inventario de sistemas de IA con rol y clasificación de riesgo</t>
  </si>
  <si>
    <t xml:space="preserve">AHD-015</t>
  </si>
  <si>
    <t xml:space="preserve">Comité de IA constituido, con estatuto y actas</t>
  </si>
  <si>
    <t xml:space="preserve">AHD-016</t>
  </si>
  <si>
    <t xml:space="preserve">Registro de riesgos de IA con riesgo inherente y residual</t>
  </si>
  <si>
    <t xml:space="preserve">AHD-017</t>
  </si>
  <si>
    <t xml:space="preserve">Evaluación de impacto realizada en los sistemas de alto riesgo</t>
  </si>
  <si>
    <t xml:space="preserve">AHD-018</t>
  </si>
  <si>
    <t xml:space="preserve">Métricas de gobierno reportadas al órgano de dirección</t>
  </si>
  <si>
    <t xml:space="preserve">AHD-019</t>
  </si>
  <si>
    <t xml:space="preserve">Verificación de hash y procedencia de los pesos antes de cargar</t>
  </si>
  <si>
    <t xml:space="preserve">HRD-0013</t>
  </si>
  <si>
    <t xml:space="preserve">AHD-020</t>
  </si>
  <si>
    <t xml:space="preserve">Separación estricta entre instrucción de sistema y entrada de usuario</t>
  </si>
  <si>
    <t xml:space="preserve">HRD-0018</t>
  </si>
  <si>
    <t xml:space="preserve">AHD-021</t>
  </si>
  <si>
    <t xml:space="preserve">Validación y saneado de entrada y salida en producción</t>
  </si>
  <si>
    <t xml:space="preserve">HRD-0017</t>
  </si>
  <si>
    <t xml:space="preserve">AHD-022</t>
  </si>
  <si>
    <t xml:space="preserve">Defensas frente a inyección indirecta desde contenido recuperado</t>
  </si>
  <si>
    <t xml:space="preserve">HRD-0019</t>
  </si>
  <si>
    <t xml:space="preserve">AHD-023</t>
  </si>
  <si>
    <t xml:space="preserve">Red teaming del sistema de IA con informe y hallazgos cerrados</t>
  </si>
  <si>
    <t xml:space="preserve">HRD-0044</t>
  </si>
  <si>
    <t xml:space="preserve">AHD-024</t>
  </si>
  <si>
    <t xml:space="preserve">Batería de pruebas adversarias reejecutada en cada despliegue</t>
  </si>
  <si>
    <t xml:space="preserve">HRD-0045</t>
  </si>
  <si>
    <t xml:space="preserve">AHD-025</t>
  </si>
  <si>
    <t xml:space="preserve">AI-BOM con componentes, versiones y licencias</t>
  </si>
  <si>
    <t xml:space="preserve">AHD-026</t>
  </si>
  <si>
    <t xml:space="preserve">Componentes obtenidos solo desde fuentes aprobadas</t>
  </si>
  <si>
    <t xml:space="preserve">HRD-0038</t>
  </si>
  <si>
    <t xml:space="preserve">AHD-027</t>
  </si>
  <si>
    <t xml:space="preserve">Escaneo de vulnerabilidades de dependencias del entorno de IA</t>
  </si>
  <si>
    <t xml:space="preserve">HRD-0039</t>
  </si>
  <si>
    <t xml:space="preserve">AHD-028</t>
  </si>
  <si>
    <t xml:space="preserve">Evaluación de proveedores de IA antes de contratar</t>
  </si>
  <si>
    <t xml:space="preserve">AHD-029</t>
  </si>
  <si>
    <t xml:space="preserve">Verificación de firmas y atestaciones de los artefactos</t>
  </si>
  <si>
    <t xml:space="preserve">HRD-0040</t>
  </si>
  <si>
    <t xml:space="preserve">AHD-030</t>
  </si>
  <si>
    <t xml:space="preserve">AI-BOM generado y verificado automáticamente en el pipeline</t>
  </si>
  <si>
    <t xml:space="preserve">AHD-031</t>
  </si>
  <si>
    <t xml:space="preserve">Registro de peticiones y respuestas con retención definida</t>
  </si>
  <si>
    <t xml:space="preserve">HRD-0034</t>
  </si>
  <si>
    <t xml:space="preserve">AHD-032</t>
  </si>
  <si>
    <t xml:space="preserve">Eventos de IA integrados en el SIEM</t>
  </si>
  <si>
    <t xml:space="preserve">HRD-0035</t>
  </si>
  <si>
    <t xml:space="preserve">AHD-033</t>
  </si>
  <si>
    <t xml:space="preserve">Detección de uso anómalo, abuso y exfiltración</t>
  </si>
  <si>
    <t xml:space="preserve">AHD-034</t>
  </si>
  <si>
    <t xml:space="preserve">Monitorización de calidad y deriva del modelo con umbrales</t>
  </si>
  <si>
    <t xml:space="preserve">HRD-0037</t>
  </si>
  <si>
    <t xml:space="preserve">AHD-035</t>
  </si>
  <si>
    <t xml:space="preserve">Integridad de los registros protegida frente al operador</t>
  </si>
  <si>
    <t xml:space="preserve">HRD-0036</t>
  </si>
  <si>
    <t xml:space="preserve">AHD-036</t>
  </si>
  <si>
    <t xml:space="preserve">Respuesta automatizada ante uso anómalo</t>
  </si>
  <si>
    <t xml:space="preserve">AHD-037</t>
  </si>
  <si>
    <t xml:space="preserve">Aislamiento de la ejecución del modelo por contenedor o máquina</t>
  </si>
  <si>
    <t xml:space="preserve">HRD-0003</t>
  </si>
  <si>
    <t xml:space="preserve">AHD-038</t>
  </si>
  <si>
    <t xml:space="preserve">Servicio de inferencia no expuesto directamente a Internet</t>
  </si>
  <si>
    <t xml:space="preserve">HRD-0005</t>
  </si>
  <si>
    <t xml:space="preserve">AHD-039</t>
  </si>
  <si>
    <t xml:space="preserve">Segmentación de red del entorno de IA</t>
  </si>
  <si>
    <t xml:space="preserve">HRD-0006</t>
  </si>
  <si>
    <t xml:space="preserve">AHD-040</t>
  </si>
  <si>
    <t xml:space="preserve">Copia y recuperación probadas de pesos, configuración y prompts</t>
  </si>
  <si>
    <t xml:space="preserve">HRD-0041</t>
  </si>
  <si>
    <t xml:space="preserve">AHD-041</t>
  </si>
  <si>
    <t xml:space="preserve">Degradación controlada del proceso ante indisponibilidad del modelo</t>
  </si>
  <si>
    <t xml:space="preserve">HRD-0043</t>
  </si>
  <si>
    <t xml:space="preserve">AHD-042</t>
  </si>
  <si>
    <t xml:space="preserve">Infraestructura declarativa con configuración verificada de forma continua</t>
  </si>
  <si>
    <t xml:space="preserve">AHD-043</t>
  </si>
  <si>
    <t xml:space="preserve">Rol y clasificación de riesgo determinados por sistema (AI Act)</t>
  </si>
  <si>
    <t xml:space="preserve">AHD-044</t>
  </si>
  <si>
    <t xml:space="preserve">Matriz de controles mapeada a los marcos de referencia</t>
  </si>
  <si>
    <t xml:space="preserve">AHD-045</t>
  </si>
  <si>
    <t xml:space="preserve">Obligaciones de transparencia cubiertas (información y marcado)</t>
  </si>
  <si>
    <t xml:space="preserve">AHD-046</t>
  </si>
  <si>
    <t xml:space="preserve">Documentación técnica y model card mantenidas al día</t>
  </si>
  <si>
    <t xml:space="preserve">AHD-047</t>
  </si>
  <si>
    <t xml:space="preserve">Auditoría interna del sistema de gestión de IA con hallazgos cerrados</t>
  </si>
  <si>
    <t xml:space="preserve">AHD-048</t>
  </si>
  <si>
    <t xml:space="preserve">Evidencia de cumplimiento generada de forma continua</t>
  </si>
  <si>
    <t xml:space="preserve">% de controles cumplidos (excluye los N/A)</t>
  </si>
  <si>
    <t xml:space="preserve">Mapeo de dominios con marcos de referencia</t>
  </si>
  <si>
    <t xml:space="preserve">Referencia normativa de cada dominio y equivalencia con la plantilla 09 del pack de plantillas.</t>
  </si>
  <si>
    <t xml:space="preserve">ISO/IEC 42001</t>
  </si>
  <si>
    <t xml:space="preserve">ISO/IEC 27001</t>
  </si>
  <si>
    <t xml:space="preserve">EU AI Act</t>
  </si>
  <si>
    <t xml:space="preserve">ENS (RD 311/2022)</t>
  </si>
  <si>
    <t xml:space="preserve">NIS2</t>
  </si>
  <si>
    <t xml:space="preserve">OWASP LLM · MITRE ATLAS</t>
  </si>
  <si>
    <t xml:space="preserve">NIST AI RMF</t>
  </si>
  <si>
    <t xml:space="preserve">Dominio equivalente en la plantilla 09</t>
  </si>
  <si>
    <t xml:space="preserve">ISO/IEC 42001 A.3, A.9</t>
  </si>
  <si>
    <t xml:space="preserve">A.5.15, A.5.17, A.8.2, A.8.5</t>
  </si>
  <si>
    <t xml:space="preserve">Art. 14 (supervisión humana), art. 26.2</t>
  </si>
  <si>
    <t xml:space="preserve">op.acc.1 a op.acc.6</t>
  </si>
  <si>
    <t xml:space="preserve">Art. 21.2.i (control de acceso)</t>
  </si>
  <si>
    <t xml:space="preserve">OWASP LLM06 · MITRE ATLAS TA0004</t>
  </si>
  <si>
    <t xml:space="preserve">Manage</t>
  </si>
  <si>
    <t xml:space="preserve">Identidad y acceso</t>
  </si>
  <si>
    <t xml:space="preserve">ISO/IEC 42001 A.7</t>
  </si>
  <si>
    <t xml:space="preserve">A.5.12, A.5.33, A.8.10, A.8.11, A.8.24</t>
  </si>
  <si>
    <t xml:space="preserve">Art. 10 (gobernanza de datos), art. 26.4</t>
  </si>
  <si>
    <t xml:space="preserve">mp.info.1 a mp.info.6</t>
  </si>
  <si>
    <t xml:space="preserve">Art. 21.2.h (cifrado)</t>
  </si>
  <si>
    <t xml:space="preserve">OWASP LLM02 · LLM06</t>
  </si>
  <si>
    <t xml:space="preserve">Map · Measure</t>
  </si>
  <si>
    <t xml:space="preserve">Entradas y prompts · RAG y datos · Salidas</t>
  </si>
  <si>
    <t xml:space="preserve">ISO/IEC 42001 cl. 5, 6, 9.3 · A.2, A.3, A.5</t>
  </si>
  <si>
    <t xml:space="preserve">cl. 5.1, 5.2, 5.3, A.5.1</t>
  </si>
  <si>
    <t xml:space="preserve">Arts. 4, 9, 17, 26, 27</t>
  </si>
  <si>
    <t xml:space="preserve">org.1 a org.4</t>
  </si>
  <si>
    <t xml:space="preserve">Art. 20 (órgano de dirección)</t>
  </si>
  <si>
    <t xml:space="preserve">Govern</t>
  </si>
  <si>
    <t xml:space="preserve">— (plantillas 01, 02, 04, 10, 11)</t>
  </si>
  <si>
    <t xml:space="preserve">ISO/IEC 42001 A.6</t>
  </si>
  <si>
    <t xml:space="preserve">A.8.16, A.8.26, A.8.28, A.8.29</t>
  </si>
  <si>
    <t xml:space="preserve">Art. 15 (exactitud, robustez y ciberseguridad)</t>
  </si>
  <si>
    <t xml:space="preserve">op.exp.2, op.exp.3</t>
  </si>
  <si>
    <t xml:space="preserve">Art. 21.2.e</t>
  </si>
  <si>
    <t xml:space="preserve">OWASP LLM01, LLM04, LLM10 · MITRE ATLAS TA0043/TA0011</t>
  </si>
  <si>
    <t xml:space="preserve">Measure</t>
  </si>
  <si>
    <t xml:space="preserve">Modelo y pesos · Entradas y prompts · Pruebas adversarias</t>
  </si>
  <si>
    <t xml:space="preserve">ISO/IEC 42001 A.4, A.10</t>
  </si>
  <si>
    <t xml:space="preserve">A.5.19 a A.5.23, A.5.21, A.8.8</t>
  </si>
  <si>
    <t xml:space="preserve">Arts. 25, 53 (GPAI)</t>
  </si>
  <si>
    <t xml:space="preserve">op.ext.1, op.ext.2</t>
  </si>
  <si>
    <t xml:space="preserve">Art. 21.2.d (cadena de suministro)</t>
  </si>
  <si>
    <t xml:space="preserve">OWASP LLM03, LLM05 · SBOM/AI-BOM</t>
  </si>
  <si>
    <t xml:space="preserve">Map</t>
  </si>
  <si>
    <t xml:space="preserve">Cadena de suministro</t>
  </si>
  <si>
    <t xml:space="preserve">ISO/IEC 42001 cl. 9.1</t>
  </si>
  <si>
    <t xml:space="preserve">A.8.15, A.8.16, A.5.7</t>
  </si>
  <si>
    <t xml:space="preserve">Art. 12 (registros), art. 72 (poscomercialización)</t>
  </si>
  <si>
    <t xml:space="preserve">op.mon.1, op.exp.8, op.exp.10</t>
  </si>
  <si>
    <t xml:space="preserve">Art. 21.2.b (gestión de incidentes)</t>
  </si>
  <si>
    <t xml:space="preserve">OWASP LLM08</t>
  </si>
  <si>
    <t xml:space="preserve">Registro y monitorización</t>
  </si>
  <si>
    <t xml:space="preserve">ISO/IEC 42001 A.4</t>
  </si>
  <si>
    <t xml:space="preserve">A.8.1, A.8.9, A.8.20, A.8.22, A.8.13</t>
  </si>
  <si>
    <t xml:space="preserve">Art. 15</t>
  </si>
  <si>
    <t xml:space="preserve">mp.com.1 a mp.com.4, mp.eq, op.exp.4</t>
  </si>
  <si>
    <t xml:space="preserve">Art. 21.2.c, 21.2.g</t>
  </si>
  <si>
    <t xml:space="preserve">MITRE ATLAS TA0005</t>
  </si>
  <si>
    <t xml:space="preserve">Infraestructura y host · Red y exposición · Continuidad</t>
  </si>
  <si>
    <t xml:space="preserve">ISO/IEC 42001 cl. 4, 9.2, 10 · A.8</t>
  </si>
  <si>
    <t xml:space="preserve">cl. 9.2, A.5.31, A.5.35, A.5.36</t>
  </si>
  <si>
    <t xml:space="preserve">Arts. 6, 11, 13, 43, 49, 50, 73</t>
  </si>
  <si>
    <t xml:space="preserve">Auditoría del Anexo III del RD 311/2022</t>
  </si>
  <si>
    <t xml:space="preserve">Art. 23 (notificación)</t>
  </si>
  <si>
    <t xml:space="preserve">Govern · Manage</t>
  </si>
  <si>
    <t xml:space="preserve">— (plantillas 07, 13, 14)</t>
  </si>
  <si>
    <t xml:space="preserve">Resultados del autodiagnóstico</t>
  </si>
  <si>
    <t xml:space="preserve">Todo se calcula desde las hojas Autodiagnóstico y Checklist. No escriba aquí.</t>
  </si>
  <si>
    <t xml:space="preserve">Nivel actual</t>
  </si>
  <si>
    <t xml:space="preserve">Nivel objetivo</t>
  </si>
  <si>
    <t xml:space="preserve">Peso</t>
  </si>
  <si>
    <t xml:space="preserve">Orden</t>
  </si>
  <si>
    <t xml:space="preserve">% checklist del dominio</t>
  </si>
  <si>
    <t xml:space="preserve">Madurez global</t>
  </si>
  <si>
    <t xml:space="preserve">Madurez objetivo</t>
  </si>
  <si>
    <t xml:space="preserve">Madurez evidenciada</t>
  </si>
  <si>
    <t xml:space="preserve">% global de la checklist</t>
  </si>
  <si>
    <t xml:space="preserve">L_Estado_Ctrl</t>
  </si>
  <si>
    <t xml:space="preserve">L_Nivel04</t>
  </si>
  <si>
    <t xml:space="preserve">L_Nivel14</t>
  </si>
  <si>
    <t xml:space="preserve">L_Peso</t>
  </si>
  <si>
    <t xml:space="preserve">Parcial</t>
  </si>
  <si>
    <t xml:space="preserve">No</t>
  </si>
  <si>
    <t xml:space="preserve">No aplica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</si>
</sst>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dd/mm/yyyy"/>
    <numFmt numFmtId="167" formatCode="0.00"/>
    <numFmt numFmtId="168" formatCode="0"/>
    <numFmt numFmtId="169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E3350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0E3350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0E335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E3350"/>
        <bgColor rgb="FF003300"/>
      </patternFill>
    </fill>
    <fill>
      <patternFill patternType="solid">
        <fgColor rgb="FFFFF6C7"/>
        <bgColor rgb="FFF2F2F2"/>
      </patternFill>
    </fill>
    <fill>
      <patternFill patternType="solid">
        <fgColor rgb="FFF2F2F2"/>
        <bgColor rgb="FFEAF6FF"/>
      </patternFill>
    </fill>
    <fill>
      <patternFill patternType="solid">
        <fgColor rgb="FFEAF6FF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b val="1"/>
        <color rgb="FF9C0006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b val="1"/>
      </font>
      <fill>
        <patternFill>
          <bgColor rgb="FFF8CBAD"/>
        </patternFill>
      </fill>
    </dxf>
    <dxf>
      <fill>
        <patternFill>
          <bgColor rgb="FFFFE699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D9D9D9"/>
      <rgbColor rgb="FF7F7F7F"/>
      <rgbColor rgb="FF9999FF"/>
      <rgbColor rgb="FFBE4B48"/>
      <rgbColor rgb="FFFFF6C7"/>
      <rgbColor rgb="FFEAF6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E699"/>
      <rgbColor rgb="FFFCE4E4"/>
      <rgbColor rgb="FFFF99CC"/>
      <rgbColor rgb="FFCC99FF"/>
      <rgbColor rgb="FFF8CBAD"/>
      <rgbColor rgb="FF4A7EBB"/>
      <rgbColor rgb="FF33CCCC"/>
      <rgbColor rgb="FF98B855"/>
      <rgbColor rgb="FFFFCC00"/>
      <rgbColor rgb="FFFF9900"/>
      <rgbColor rgb="FFFF6600"/>
      <rgbColor rgb="FF595959"/>
      <rgbColor rgb="FF878787"/>
      <rgbColor rgb="FF0E3350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Madurez por dominio: actual, evidenciado y objetivo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radarChart>
        <c:radarStyle val="marker"/>
        <c:varyColors val="0"/>
        <c:ser>
          <c:idx val="0"/>
          <c:order val="0"/>
          <c:tx>
            <c:strRef>
              <c:f>Resultados!B4</c:f>
              <c:strCache>
                <c:ptCount val="1"/>
                <c:pt idx="0">
                  <c:v>Nivel actual</c:v>
                </c:pt>
              </c:strCache>
            </c:strRef>
          </c:tx>
          <c:spPr>
            <a:solidFill>
              <a:srgbClr val="4a7ebb"/>
            </a:solidFill>
            <a:ln w="66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Resultados!$A$5:$A$12</c:f>
              <c:strCache>
                <c:ptCount val="8"/>
                <c:pt idx="0">
                  <c:v>1 · Acceso a modelos</c:v>
                </c:pt>
                <c:pt idx="1">
                  <c:v>2 · Protección de datos</c:v>
                </c:pt>
                <c:pt idx="2">
                  <c:v>3 · Gobierno de IA</c:v>
                </c:pt>
                <c:pt idx="3">
                  <c:v>4 · Hardening del modelo</c:v>
                </c:pt>
                <c:pt idx="4">
                  <c:v>5 · Cadena de suministro</c:v>
                </c:pt>
                <c:pt idx="5">
                  <c:v>6 · Monitorización</c:v>
                </c:pt>
                <c:pt idx="6">
                  <c:v>7 · Infraestructura</c:v>
                </c:pt>
                <c:pt idx="7">
                  <c:v>8 · Cumplimiento</c:v>
                </c:pt>
              </c:strCache>
            </c:strRef>
          </c:cat>
          <c:val>
            <c:numRef>
              <c:f>Resultados!$B$5:$B$12</c:f>
              <c:numCache>
                <c:formatCode>General</c:formatCode>
                <c:ptCount val="8"/>
                <c:pt idx="0">
                  <c:v>2</c:v>
                </c:pt>
              </c:numCache>
            </c:numRef>
          </c:val>
        </c:ser>
        <c:ser>
          <c:idx val="1"/>
          <c:order val="1"/>
          <c:tx>
            <c:strRef>
              <c:f>Resultados!C4</c:f>
              <c:strCache>
                <c:ptCount val="1"/>
                <c:pt idx="0">
                  <c:v>Nivel evidenciado</c:v>
                </c:pt>
              </c:strCache>
            </c:strRef>
          </c:tx>
          <c:spPr>
            <a:solidFill>
              <a:srgbClr val="be4b48"/>
            </a:solidFill>
            <a:ln w="66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Resultados!$A$5:$A$12</c:f>
              <c:strCache>
                <c:ptCount val="8"/>
                <c:pt idx="0">
                  <c:v>1 · Acceso a modelos</c:v>
                </c:pt>
                <c:pt idx="1">
                  <c:v>2 · Protección de datos</c:v>
                </c:pt>
                <c:pt idx="2">
                  <c:v>3 · Gobierno de IA</c:v>
                </c:pt>
                <c:pt idx="3">
                  <c:v>4 · Hardening del modelo</c:v>
                </c:pt>
                <c:pt idx="4">
                  <c:v>5 · Cadena de suministro</c:v>
                </c:pt>
                <c:pt idx="5">
                  <c:v>6 · Monitorización</c:v>
                </c:pt>
                <c:pt idx="6">
                  <c:v>7 · Infraestructura</c:v>
                </c:pt>
                <c:pt idx="7">
                  <c:v>8 · Cumplimiento</c:v>
                </c:pt>
              </c:strCache>
            </c:strRef>
          </c:cat>
          <c:val>
            <c:numRef>
              <c:f>Resultados!$C$5:$C$12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2"/>
          <c:order val="2"/>
          <c:tx>
            <c:strRef>
              <c:f>Resultados!D4</c:f>
              <c:strCache>
                <c:ptCount val="1"/>
                <c:pt idx="0">
                  <c:v>Nivel objetivo</c:v>
                </c:pt>
              </c:strCache>
            </c:strRef>
          </c:tx>
          <c:spPr>
            <a:solidFill>
              <a:srgbClr val="98b855"/>
            </a:solidFill>
            <a:ln w="6660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Resultados!$A$5:$A$12</c:f>
              <c:strCache>
                <c:ptCount val="8"/>
                <c:pt idx="0">
                  <c:v>1 · Acceso a modelos</c:v>
                </c:pt>
                <c:pt idx="1">
                  <c:v>2 · Protección de datos</c:v>
                </c:pt>
                <c:pt idx="2">
                  <c:v>3 · Gobierno de IA</c:v>
                </c:pt>
                <c:pt idx="3">
                  <c:v>4 · Hardening del modelo</c:v>
                </c:pt>
                <c:pt idx="4">
                  <c:v>5 · Cadena de suministro</c:v>
                </c:pt>
                <c:pt idx="5">
                  <c:v>6 · Monitorización</c:v>
                </c:pt>
                <c:pt idx="6">
                  <c:v>7 · Infraestructura</c:v>
                </c:pt>
                <c:pt idx="7">
                  <c:v>8 · Cumplimiento</c:v>
                </c:pt>
              </c:strCache>
            </c:strRef>
          </c:cat>
          <c:val>
            <c:numRef>
              <c:f>Resultados!$D$5:$D$12</c:f>
              <c:numCache>
                <c:formatCode>General</c:formatCode>
                <c:ptCount val="8"/>
                <c:pt idx="0">
                  <c:v>3</c:v>
                </c:pt>
              </c:numCache>
            </c:numRef>
          </c:val>
        </c:ser>
        <c:axId val="22305403"/>
        <c:axId val="888430"/>
      </c:radarChart>
      <c:catAx>
        <c:axId val="2230540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8430"/>
        <c:crosses val="autoZero"/>
        <c:auto val="1"/>
        <c:lblAlgn val="ctr"/>
        <c:lblOffset val="100"/>
        <c:noMultiLvlLbl val="0"/>
      </c:catAx>
      <c:valAx>
        <c:axId val="88843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305403"/>
        <c:crosses val="autoZero"/>
        <c:crossBetween val="midCat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13</xdr:row>
      <xdr:rowOff>160560</xdr:rowOff>
    </xdr:from>
    <xdr:to>
      <xdr:col>9</xdr:col>
      <xdr:colOff>1319040</xdr:colOff>
      <xdr:row>34</xdr:row>
      <xdr:rowOff>119880</xdr:rowOff>
    </xdr:to>
    <xdr:graphicFrame>
      <xdr:nvGraphicFramePr>
        <xdr:cNvPr id="0" name="Chart 1"/>
        <xdr:cNvGraphicFramePr/>
      </xdr:nvGraphicFramePr>
      <xdr:xfrm>
        <a:off x="3665160" y="2905200"/>
        <a:ext cx="575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8"/>
  </cols>
  <sheetData>
    <row r="1" customFormat="false" ht="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23.8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/>
      <c r="B6" s="4"/>
    </row>
    <row r="7" customFormat="false" ht="15" hidden="false" customHeight="false" outlineLevel="0" collapsed="false">
      <c r="A7" s="3" t="s">
        <v>6</v>
      </c>
      <c r="B7" s="4" t="s">
        <v>7</v>
      </c>
    </row>
    <row r="8" customFormat="false" ht="23.85" hidden="false" customHeight="false" outlineLevel="0" collapsed="false">
      <c r="A8" s="3" t="s">
        <v>8</v>
      </c>
      <c r="B8" s="4" t="s">
        <v>9</v>
      </c>
    </row>
    <row r="9" customFormat="false" ht="15" hidden="false" customHeight="false" outlineLevel="0" collapsed="false">
      <c r="A9" s="3" t="s">
        <v>10</v>
      </c>
      <c r="B9" s="4" t="s">
        <v>11</v>
      </c>
    </row>
    <row r="10" customFormat="false" ht="15" hidden="false" customHeight="false" outlineLevel="0" collapsed="false">
      <c r="A10" s="3"/>
      <c r="B10" s="4"/>
    </row>
    <row r="11" customFormat="false" ht="15" hidden="false" customHeight="false" outlineLevel="0" collapsed="false">
      <c r="A11" s="3" t="s">
        <v>12</v>
      </c>
      <c r="B11" s="4" t="s">
        <v>13</v>
      </c>
    </row>
    <row r="12" customFormat="false" ht="23.85" hidden="false" customHeight="false" outlineLevel="0" collapsed="false">
      <c r="A12" s="3" t="s">
        <v>14</v>
      </c>
      <c r="B12" s="4" t="s">
        <v>15</v>
      </c>
    </row>
    <row r="13" customFormat="false" ht="23.85" hidden="false" customHeight="false" outlineLevel="0" collapsed="false">
      <c r="A13" s="3" t="s">
        <v>16</v>
      </c>
      <c r="B13" s="4" t="s">
        <v>17</v>
      </c>
    </row>
    <row r="14" customFormat="false" ht="15" hidden="false" customHeight="false" outlineLevel="0" collapsed="false">
      <c r="A14" s="3" t="s">
        <v>18</v>
      </c>
      <c r="B14" s="4" t="s">
        <v>19</v>
      </c>
    </row>
    <row r="15" customFormat="false" ht="23.85" hidden="false" customHeight="false" outlineLevel="0" collapsed="false">
      <c r="A15" s="3" t="s">
        <v>20</v>
      </c>
      <c r="B15" s="4" t="s">
        <v>21</v>
      </c>
    </row>
    <row r="16" customFormat="false" ht="15" hidden="false" customHeight="false" outlineLevel="0" collapsed="false">
      <c r="A16" s="3"/>
      <c r="B16" s="4"/>
    </row>
    <row r="17" customFormat="false" ht="46.25" hidden="false" customHeight="false" outlineLevel="0" collapsed="false">
      <c r="A17" s="3" t="s">
        <v>22</v>
      </c>
      <c r="B17" s="4" t="s">
        <v>23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6"/>
    <col collapsed="false" customWidth="true" hidden="false" outlineLevel="0" max="4" min="3" style="0" width="12"/>
    <col collapsed="false" customWidth="true" hidden="false" outlineLevel="0" max="5" min="5" style="0" width="10"/>
    <col collapsed="false" customWidth="true" hidden="false" outlineLevel="0" max="6" min="6" style="0" width="52"/>
    <col collapsed="false" customWidth="true" hidden="false" outlineLevel="0" max="7" min="7" style="0" width="12"/>
    <col collapsed="false" customWidth="true" hidden="false" outlineLevel="0" max="8" min="8" style="0" width="34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18"/>
    <col collapsed="false" customWidth="true" hidden="false" outlineLevel="0" max="12" min="12" style="0" width="20"/>
    <col collapsed="false" customWidth="true" hidden="false" outlineLevel="0" max="14" min="13" style="0" width="15"/>
  </cols>
  <sheetData>
    <row r="1" customFormat="false" ht="17.35" hidden="false" customHeight="false" outlineLevel="0" collapsed="false">
      <c r="A1" s="5" t="s">
        <v>1</v>
      </c>
    </row>
    <row r="2" customFormat="false" ht="15" hidden="false" customHeight="false" outlineLevel="0" collapsed="false">
      <c r="A2" s="6" t="s">
        <v>24</v>
      </c>
    </row>
    <row r="4" customFormat="false" ht="33.75" hidden="false" customHeight="true" outlineLevel="0" collapsed="false">
      <c r="A4" s="7" t="s">
        <v>25</v>
      </c>
      <c r="B4" s="7" t="s">
        <v>26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14</v>
      </c>
      <c r="H4" s="7" t="s">
        <v>31</v>
      </c>
      <c r="I4" s="7" t="s">
        <v>32</v>
      </c>
      <c r="J4" s="7" t="s">
        <v>18</v>
      </c>
      <c r="K4" s="7" t="s">
        <v>33</v>
      </c>
      <c r="L4" s="7" t="s">
        <v>34</v>
      </c>
      <c r="M4" s="7" t="s">
        <v>35</v>
      </c>
      <c r="N4" s="7" t="s">
        <v>36</v>
      </c>
    </row>
    <row r="5" customFormat="false" ht="23.85" hidden="false" customHeight="false" outlineLevel="0" collapsed="false">
      <c r="A5" s="8" t="s">
        <v>37</v>
      </c>
      <c r="B5" s="9" t="s">
        <v>38</v>
      </c>
      <c r="C5" s="10" t="n">
        <v>2</v>
      </c>
      <c r="D5" s="10" t="n">
        <v>3</v>
      </c>
      <c r="E5" s="10" t="n">
        <v>1</v>
      </c>
      <c r="F5" s="11" t="str">
        <f aca="false">IFERROR(INDEX(Niveles!$B$5:$B$9,MATCH($C5,Niveles!$A$5:$A$9,0)),"— indique un nivel de 0 a 4 —")</f>
        <v>Política, inventario y controles definidos, pero aplicados de forma desigual.</v>
      </c>
      <c r="G5" s="12" t="n">
        <f aca="false">IF(COUNTIFS(Checklist!$B$5:$B$52,$A5,Checklist!$E$5:$E$52,"&lt;="&amp;4,Checklist!$F$5:$F$52,"Sí")=COUNTIFS(Checklist!$B$5:$B$52,$A5,Checklist!$E$5:$E$52,"&lt;="&amp;4,Checklist!$F$5:$F$52,"&lt;&gt;No aplica"),4,IF(COUNTIFS(Checklist!$B$5:$B$52,$A5,Checklist!$E$5:$E$52,"&lt;="&amp;3,Checklist!$F$5:$F$52,"Sí")=COUNTIFS(Checklist!$B$5:$B$52,$A5,Checklist!$E$5:$E$52,"&lt;="&amp;3,Checklist!$F$5:$F$52,"&lt;&gt;No aplica"),3,IF(COUNTIFS(Checklist!$B$5:$B$52,$A5,Checklist!$E$5:$E$52,"&lt;="&amp;2,Checklist!$F$5:$F$52,"Sí")=COUNTIFS(Checklist!$B$5:$B$52,$A5,Checklist!$E$5:$E$52,"&lt;="&amp;2,Checklist!$F$5:$F$52,"&lt;&gt;No aplica"),2,IF(COUNTIFS(Checklist!$B$5:$B$52,$A5,Checklist!$E$5:$E$52,"&lt;="&amp;1,Checklist!$F$5:$F$52,"Sí")=COUNTIFS(Checklist!$B$5:$B$52,$A5,Checklist!$E$5:$E$52,"&lt;="&amp;1,Checklist!$F$5:$F$52,"&lt;&gt;No aplica"),1,0))))</f>
        <v>0</v>
      </c>
      <c r="H5" s="11" t="str">
        <f aca="false">IF($C5="","",IF($C5&gt;$G5,"Declarado por encima de la evidencia",IF($C5&lt;$G5,"La evidencia respalda un nivel superior","Coherente con la evidencia")))</f>
        <v>Declarado por encima de la evidencia</v>
      </c>
      <c r="I5" s="12" t="n">
        <f aca="false">IF(OR($C5="",$D5=""),"",MAX(0,$D5-$C5))</f>
        <v>1</v>
      </c>
      <c r="J5" s="12" t="n">
        <f aca="false">IF(OR($I5="",$E5=""),"",$I5*$E5)</f>
        <v>1</v>
      </c>
      <c r="K5" s="9" t="s">
        <v>39</v>
      </c>
      <c r="L5" s="9" t="s">
        <v>40</v>
      </c>
      <c r="M5" s="13" t="n">
        <v>46284</v>
      </c>
      <c r="N5" s="13" t="n">
        <v>46465</v>
      </c>
    </row>
    <row r="6" customFormat="false" ht="15" hidden="false" customHeight="false" outlineLevel="0" collapsed="false">
      <c r="A6" s="8" t="s">
        <v>41</v>
      </c>
      <c r="B6" s="9" t="s">
        <v>42</v>
      </c>
      <c r="C6" s="10"/>
      <c r="D6" s="10"/>
      <c r="E6" s="10" t="n">
        <v>1</v>
      </c>
      <c r="F6" s="11" t="str">
        <f aca="false">IFERROR(INDEX(Niveles!$B$5:$B$9,MATCH($C6,Niveles!$A$5:$A$9,0)),"— indique un nivel de 0 a 4 —")</f>
        <v>— indique un nivel de 0 a 4 —</v>
      </c>
      <c r="G6" s="12" t="n">
        <f aca="false">IF(COUNTIFS(Checklist!$B$5:$B$52,$A6,Checklist!$E$5:$E$52,"&lt;="&amp;4,Checklist!$F$5:$F$52,"Sí")=COUNTIFS(Checklist!$B$5:$B$52,$A6,Checklist!$E$5:$E$52,"&lt;="&amp;4,Checklist!$F$5:$F$52,"&lt;&gt;No aplica"),4,IF(COUNTIFS(Checklist!$B$5:$B$52,$A6,Checklist!$E$5:$E$52,"&lt;="&amp;3,Checklist!$F$5:$F$52,"Sí")=COUNTIFS(Checklist!$B$5:$B$52,$A6,Checklist!$E$5:$E$52,"&lt;="&amp;3,Checklist!$F$5:$F$52,"&lt;&gt;No aplica"),3,IF(COUNTIFS(Checklist!$B$5:$B$52,$A6,Checklist!$E$5:$E$52,"&lt;="&amp;2,Checklist!$F$5:$F$52,"Sí")=COUNTIFS(Checklist!$B$5:$B$52,$A6,Checklist!$E$5:$E$52,"&lt;="&amp;2,Checklist!$F$5:$F$52,"&lt;&gt;No aplica"),2,IF(COUNTIFS(Checklist!$B$5:$B$52,$A6,Checklist!$E$5:$E$52,"&lt;="&amp;1,Checklist!$F$5:$F$52,"Sí")=COUNTIFS(Checklist!$B$5:$B$52,$A6,Checklist!$E$5:$E$52,"&lt;="&amp;1,Checklist!$F$5:$F$52,"&lt;&gt;No aplica"),1,0))))</f>
        <v>0</v>
      </c>
      <c r="H6" s="11" t="str">
        <f aca="false">IF($C6="","",IF($C6&gt;$G6,"Declarado por encima de la evidencia",IF($C6&lt;$G6,"La evidencia respalda un nivel superior","Coherente con la evidencia")))</f>
        <v/>
      </c>
      <c r="I6" s="12" t="str">
        <f aca="false">IF(OR($C6="",$D6=""),"",MAX(0,$D6-$C6))</f>
        <v/>
      </c>
      <c r="J6" s="12" t="str">
        <f aca="false">IF(OR($I6="",$E6=""),"",$I6*$E6)</f>
        <v/>
      </c>
      <c r="K6" s="9"/>
      <c r="L6" s="9"/>
      <c r="M6" s="13"/>
      <c r="N6" s="13"/>
    </row>
    <row r="7" customFormat="false" ht="15" hidden="false" customHeight="false" outlineLevel="0" collapsed="false">
      <c r="A7" s="8" t="s">
        <v>43</v>
      </c>
      <c r="B7" s="9" t="s">
        <v>44</v>
      </c>
      <c r="C7" s="10"/>
      <c r="D7" s="10"/>
      <c r="E7" s="10" t="n">
        <v>1</v>
      </c>
      <c r="F7" s="11" t="str">
        <f aca="false">IFERROR(INDEX(Niveles!$B$5:$B$9,MATCH($C7,Niveles!$A$5:$A$9,0)),"— indique un nivel de 0 a 4 —")</f>
        <v>— indique un nivel de 0 a 4 —</v>
      </c>
      <c r="G7" s="12" t="n">
        <f aca="false">IF(COUNTIFS(Checklist!$B$5:$B$52,$A7,Checklist!$E$5:$E$52,"&lt;="&amp;4,Checklist!$F$5:$F$52,"Sí")=COUNTIFS(Checklist!$B$5:$B$52,$A7,Checklist!$E$5:$E$52,"&lt;="&amp;4,Checklist!$F$5:$F$52,"&lt;&gt;No aplica"),4,IF(COUNTIFS(Checklist!$B$5:$B$52,$A7,Checklist!$E$5:$E$52,"&lt;="&amp;3,Checklist!$F$5:$F$52,"Sí")=COUNTIFS(Checklist!$B$5:$B$52,$A7,Checklist!$E$5:$E$52,"&lt;="&amp;3,Checklist!$F$5:$F$52,"&lt;&gt;No aplica"),3,IF(COUNTIFS(Checklist!$B$5:$B$52,$A7,Checklist!$E$5:$E$52,"&lt;="&amp;2,Checklist!$F$5:$F$52,"Sí")=COUNTIFS(Checklist!$B$5:$B$52,$A7,Checklist!$E$5:$E$52,"&lt;="&amp;2,Checklist!$F$5:$F$52,"&lt;&gt;No aplica"),2,IF(COUNTIFS(Checklist!$B$5:$B$52,$A7,Checklist!$E$5:$E$52,"&lt;="&amp;1,Checklist!$F$5:$F$52,"Sí")=COUNTIFS(Checklist!$B$5:$B$52,$A7,Checklist!$E$5:$E$52,"&lt;="&amp;1,Checklist!$F$5:$F$52,"&lt;&gt;No aplica"),1,0))))</f>
        <v>0</v>
      </c>
      <c r="H7" s="11" t="str">
        <f aca="false">IF($C7="","",IF($C7&gt;$G7,"Declarado por encima de la evidencia",IF($C7&lt;$G7,"La evidencia respalda un nivel superior","Coherente con la evidencia")))</f>
        <v/>
      </c>
      <c r="I7" s="12" t="str">
        <f aca="false">IF(OR($C7="",$D7=""),"",MAX(0,$D7-$C7))</f>
        <v/>
      </c>
      <c r="J7" s="12" t="str">
        <f aca="false">IF(OR($I7="",$E7=""),"",$I7*$E7)</f>
        <v/>
      </c>
      <c r="K7" s="9"/>
      <c r="L7" s="9"/>
      <c r="M7" s="13"/>
      <c r="N7" s="13"/>
    </row>
    <row r="8" customFormat="false" ht="15" hidden="false" customHeight="false" outlineLevel="0" collapsed="false">
      <c r="A8" s="8" t="s">
        <v>45</v>
      </c>
      <c r="B8" s="9" t="s">
        <v>46</v>
      </c>
      <c r="C8" s="10"/>
      <c r="D8" s="10"/>
      <c r="E8" s="10" t="n">
        <v>1</v>
      </c>
      <c r="F8" s="11" t="str">
        <f aca="false">IFERROR(INDEX(Niveles!$B$5:$B$9,MATCH($C8,Niveles!$A$5:$A$9,0)),"— indique un nivel de 0 a 4 —")</f>
        <v>— indique un nivel de 0 a 4 —</v>
      </c>
      <c r="G8" s="12" t="n">
        <f aca="false">IF(COUNTIFS(Checklist!$B$5:$B$52,$A8,Checklist!$E$5:$E$52,"&lt;="&amp;4,Checklist!$F$5:$F$52,"Sí")=COUNTIFS(Checklist!$B$5:$B$52,$A8,Checklist!$E$5:$E$52,"&lt;="&amp;4,Checklist!$F$5:$F$52,"&lt;&gt;No aplica"),4,IF(COUNTIFS(Checklist!$B$5:$B$52,$A8,Checklist!$E$5:$E$52,"&lt;="&amp;3,Checklist!$F$5:$F$52,"Sí")=COUNTIFS(Checklist!$B$5:$B$52,$A8,Checklist!$E$5:$E$52,"&lt;="&amp;3,Checklist!$F$5:$F$52,"&lt;&gt;No aplica"),3,IF(COUNTIFS(Checklist!$B$5:$B$52,$A8,Checklist!$E$5:$E$52,"&lt;="&amp;2,Checklist!$F$5:$F$52,"Sí")=COUNTIFS(Checklist!$B$5:$B$52,$A8,Checklist!$E$5:$E$52,"&lt;="&amp;2,Checklist!$F$5:$F$52,"&lt;&gt;No aplica"),2,IF(COUNTIFS(Checklist!$B$5:$B$52,$A8,Checklist!$E$5:$E$52,"&lt;="&amp;1,Checklist!$F$5:$F$52,"Sí")=COUNTIFS(Checklist!$B$5:$B$52,$A8,Checklist!$E$5:$E$52,"&lt;="&amp;1,Checklist!$F$5:$F$52,"&lt;&gt;No aplica"),1,0))))</f>
        <v>0</v>
      </c>
      <c r="H8" s="11" t="str">
        <f aca="false">IF($C8="","",IF($C8&gt;$G8,"Declarado por encima de la evidencia",IF($C8&lt;$G8,"La evidencia respalda un nivel superior","Coherente con la evidencia")))</f>
        <v/>
      </c>
      <c r="I8" s="12" t="str">
        <f aca="false">IF(OR($C8="",$D8=""),"",MAX(0,$D8-$C8))</f>
        <v/>
      </c>
      <c r="J8" s="12" t="str">
        <f aca="false">IF(OR($I8="",$E8=""),"",$I8*$E8)</f>
        <v/>
      </c>
      <c r="K8" s="9"/>
      <c r="L8" s="9"/>
      <c r="M8" s="13"/>
      <c r="N8" s="13"/>
    </row>
    <row r="9" customFormat="false" ht="15" hidden="false" customHeight="false" outlineLevel="0" collapsed="false">
      <c r="A9" s="8" t="s">
        <v>47</v>
      </c>
      <c r="B9" s="9" t="s">
        <v>48</v>
      </c>
      <c r="C9" s="10"/>
      <c r="D9" s="10"/>
      <c r="E9" s="10" t="n">
        <v>1</v>
      </c>
      <c r="F9" s="11" t="str">
        <f aca="false">IFERROR(INDEX(Niveles!$B$5:$B$9,MATCH($C9,Niveles!$A$5:$A$9,0)),"— indique un nivel de 0 a 4 —")</f>
        <v>— indique un nivel de 0 a 4 —</v>
      </c>
      <c r="G9" s="12" t="n">
        <f aca="false">IF(COUNTIFS(Checklist!$B$5:$B$52,$A9,Checklist!$E$5:$E$52,"&lt;="&amp;4,Checklist!$F$5:$F$52,"Sí")=COUNTIFS(Checklist!$B$5:$B$52,$A9,Checklist!$E$5:$E$52,"&lt;="&amp;4,Checklist!$F$5:$F$52,"&lt;&gt;No aplica"),4,IF(COUNTIFS(Checklist!$B$5:$B$52,$A9,Checklist!$E$5:$E$52,"&lt;="&amp;3,Checklist!$F$5:$F$52,"Sí")=COUNTIFS(Checklist!$B$5:$B$52,$A9,Checklist!$E$5:$E$52,"&lt;="&amp;3,Checklist!$F$5:$F$52,"&lt;&gt;No aplica"),3,IF(COUNTIFS(Checklist!$B$5:$B$52,$A9,Checklist!$E$5:$E$52,"&lt;="&amp;2,Checklist!$F$5:$F$52,"Sí")=COUNTIFS(Checklist!$B$5:$B$52,$A9,Checklist!$E$5:$E$52,"&lt;="&amp;2,Checklist!$F$5:$F$52,"&lt;&gt;No aplica"),2,IF(COUNTIFS(Checklist!$B$5:$B$52,$A9,Checklist!$E$5:$E$52,"&lt;="&amp;1,Checklist!$F$5:$F$52,"Sí")=COUNTIFS(Checklist!$B$5:$B$52,$A9,Checklist!$E$5:$E$52,"&lt;="&amp;1,Checklist!$F$5:$F$52,"&lt;&gt;No aplica"),1,0))))</f>
        <v>0</v>
      </c>
      <c r="H9" s="11" t="str">
        <f aca="false">IF($C9="","",IF($C9&gt;$G9,"Declarado por encima de la evidencia",IF($C9&lt;$G9,"La evidencia respalda un nivel superior","Coherente con la evidencia")))</f>
        <v/>
      </c>
      <c r="I9" s="12" t="str">
        <f aca="false">IF(OR($C9="",$D9=""),"",MAX(0,$D9-$C9))</f>
        <v/>
      </c>
      <c r="J9" s="12" t="str">
        <f aca="false">IF(OR($I9="",$E9=""),"",$I9*$E9)</f>
        <v/>
      </c>
      <c r="K9" s="9"/>
      <c r="L9" s="9"/>
      <c r="M9" s="13"/>
      <c r="N9" s="13"/>
    </row>
    <row r="10" customFormat="false" ht="15" hidden="false" customHeight="false" outlineLevel="0" collapsed="false">
      <c r="A10" s="8" t="s">
        <v>49</v>
      </c>
      <c r="B10" s="9" t="s">
        <v>50</v>
      </c>
      <c r="C10" s="10"/>
      <c r="D10" s="10"/>
      <c r="E10" s="10" t="n">
        <v>1</v>
      </c>
      <c r="F10" s="11" t="str">
        <f aca="false">IFERROR(INDEX(Niveles!$B$5:$B$9,MATCH($C10,Niveles!$A$5:$A$9,0)),"— indique un nivel de 0 a 4 —")</f>
        <v>— indique un nivel de 0 a 4 —</v>
      </c>
      <c r="G10" s="12" t="n">
        <f aca="false">IF(COUNTIFS(Checklist!$B$5:$B$52,$A10,Checklist!$E$5:$E$52,"&lt;="&amp;4,Checklist!$F$5:$F$52,"Sí")=COUNTIFS(Checklist!$B$5:$B$52,$A10,Checklist!$E$5:$E$52,"&lt;="&amp;4,Checklist!$F$5:$F$52,"&lt;&gt;No aplica"),4,IF(COUNTIFS(Checklist!$B$5:$B$52,$A10,Checklist!$E$5:$E$52,"&lt;="&amp;3,Checklist!$F$5:$F$52,"Sí")=COUNTIFS(Checklist!$B$5:$B$52,$A10,Checklist!$E$5:$E$52,"&lt;="&amp;3,Checklist!$F$5:$F$52,"&lt;&gt;No aplica"),3,IF(COUNTIFS(Checklist!$B$5:$B$52,$A10,Checklist!$E$5:$E$52,"&lt;="&amp;2,Checklist!$F$5:$F$52,"Sí")=COUNTIFS(Checklist!$B$5:$B$52,$A10,Checklist!$E$5:$E$52,"&lt;="&amp;2,Checklist!$F$5:$F$52,"&lt;&gt;No aplica"),2,IF(COUNTIFS(Checklist!$B$5:$B$52,$A10,Checklist!$E$5:$E$52,"&lt;="&amp;1,Checklist!$F$5:$F$52,"Sí")=COUNTIFS(Checklist!$B$5:$B$52,$A10,Checklist!$E$5:$E$52,"&lt;="&amp;1,Checklist!$F$5:$F$52,"&lt;&gt;No aplica"),1,0))))</f>
        <v>0</v>
      </c>
      <c r="H10" s="11" t="str">
        <f aca="false">IF($C10="","",IF($C10&gt;$G10,"Declarado por encima de la evidencia",IF($C10&lt;$G10,"La evidencia respalda un nivel superior","Coherente con la evidencia")))</f>
        <v/>
      </c>
      <c r="I10" s="12" t="str">
        <f aca="false">IF(OR($C10="",$D10=""),"",MAX(0,$D10-$C10))</f>
        <v/>
      </c>
      <c r="J10" s="12" t="str">
        <f aca="false">IF(OR($I10="",$E10=""),"",$I10*$E10)</f>
        <v/>
      </c>
      <c r="K10" s="9"/>
      <c r="L10" s="9"/>
      <c r="M10" s="13"/>
      <c r="N10" s="13"/>
    </row>
    <row r="11" customFormat="false" ht="15" hidden="false" customHeight="false" outlineLevel="0" collapsed="false">
      <c r="A11" s="8" t="s">
        <v>51</v>
      </c>
      <c r="B11" s="9" t="s">
        <v>52</v>
      </c>
      <c r="C11" s="10"/>
      <c r="D11" s="10"/>
      <c r="E11" s="10" t="n">
        <v>1</v>
      </c>
      <c r="F11" s="11" t="str">
        <f aca="false">IFERROR(INDEX(Niveles!$B$5:$B$9,MATCH($C11,Niveles!$A$5:$A$9,0)),"— indique un nivel de 0 a 4 —")</f>
        <v>— indique un nivel de 0 a 4 —</v>
      </c>
      <c r="G11" s="12" t="n">
        <f aca="false">IF(COUNTIFS(Checklist!$B$5:$B$52,$A11,Checklist!$E$5:$E$52,"&lt;="&amp;4,Checklist!$F$5:$F$52,"Sí")=COUNTIFS(Checklist!$B$5:$B$52,$A11,Checklist!$E$5:$E$52,"&lt;="&amp;4,Checklist!$F$5:$F$52,"&lt;&gt;No aplica"),4,IF(COUNTIFS(Checklist!$B$5:$B$52,$A11,Checklist!$E$5:$E$52,"&lt;="&amp;3,Checklist!$F$5:$F$52,"Sí")=COUNTIFS(Checklist!$B$5:$B$52,$A11,Checklist!$E$5:$E$52,"&lt;="&amp;3,Checklist!$F$5:$F$52,"&lt;&gt;No aplica"),3,IF(COUNTIFS(Checklist!$B$5:$B$52,$A11,Checklist!$E$5:$E$52,"&lt;="&amp;2,Checklist!$F$5:$F$52,"Sí")=COUNTIFS(Checklist!$B$5:$B$52,$A11,Checklist!$E$5:$E$52,"&lt;="&amp;2,Checklist!$F$5:$F$52,"&lt;&gt;No aplica"),2,IF(COUNTIFS(Checklist!$B$5:$B$52,$A11,Checklist!$E$5:$E$52,"&lt;="&amp;1,Checklist!$F$5:$F$52,"Sí")=COUNTIFS(Checklist!$B$5:$B$52,$A11,Checklist!$E$5:$E$52,"&lt;="&amp;1,Checklist!$F$5:$F$52,"&lt;&gt;No aplica"),1,0))))</f>
        <v>0</v>
      </c>
      <c r="H11" s="11" t="str">
        <f aca="false">IF($C11="","",IF($C11&gt;$G11,"Declarado por encima de la evidencia",IF($C11&lt;$G11,"La evidencia respalda un nivel superior","Coherente con la evidencia")))</f>
        <v/>
      </c>
      <c r="I11" s="12" t="str">
        <f aca="false">IF(OR($C11="",$D11=""),"",MAX(0,$D11-$C11))</f>
        <v/>
      </c>
      <c r="J11" s="12" t="str">
        <f aca="false">IF(OR($I11="",$E11=""),"",$I11*$E11)</f>
        <v/>
      </c>
      <c r="K11" s="9"/>
      <c r="L11" s="9"/>
      <c r="M11" s="13"/>
      <c r="N11" s="13"/>
    </row>
    <row r="12" customFormat="false" ht="15" hidden="false" customHeight="false" outlineLevel="0" collapsed="false">
      <c r="A12" s="8" t="s">
        <v>53</v>
      </c>
      <c r="B12" s="9" t="s">
        <v>54</v>
      </c>
      <c r="C12" s="10"/>
      <c r="D12" s="10"/>
      <c r="E12" s="10" t="n">
        <v>1</v>
      </c>
      <c r="F12" s="11" t="str">
        <f aca="false">IFERROR(INDEX(Niveles!$B$5:$B$9,MATCH($C12,Niveles!$A$5:$A$9,0)),"— indique un nivel de 0 a 4 —")</f>
        <v>— indique un nivel de 0 a 4 —</v>
      </c>
      <c r="G12" s="12" t="n">
        <f aca="false">IF(COUNTIFS(Checklist!$B$5:$B$52,$A12,Checklist!$E$5:$E$52,"&lt;="&amp;4,Checklist!$F$5:$F$52,"Sí")=COUNTIFS(Checklist!$B$5:$B$52,$A12,Checklist!$E$5:$E$52,"&lt;="&amp;4,Checklist!$F$5:$F$52,"&lt;&gt;No aplica"),4,IF(COUNTIFS(Checklist!$B$5:$B$52,$A12,Checklist!$E$5:$E$52,"&lt;="&amp;3,Checklist!$F$5:$F$52,"Sí")=COUNTIFS(Checklist!$B$5:$B$52,$A12,Checklist!$E$5:$E$52,"&lt;="&amp;3,Checklist!$F$5:$F$52,"&lt;&gt;No aplica"),3,IF(COUNTIFS(Checklist!$B$5:$B$52,$A12,Checklist!$E$5:$E$52,"&lt;="&amp;2,Checklist!$F$5:$F$52,"Sí")=COUNTIFS(Checklist!$B$5:$B$52,$A12,Checklist!$E$5:$E$52,"&lt;="&amp;2,Checklist!$F$5:$F$52,"&lt;&gt;No aplica"),2,IF(COUNTIFS(Checklist!$B$5:$B$52,$A12,Checklist!$E$5:$E$52,"&lt;="&amp;1,Checklist!$F$5:$F$52,"Sí")=COUNTIFS(Checklist!$B$5:$B$52,$A12,Checklist!$E$5:$E$52,"&lt;="&amp;1,Checklist!$F$5:$F$52,"&lt;&gt;No aplica"),1,0))))</f>
        <v>0</v>
      </c>
      <c r="H12" s="11" t="str">
        <f aca="false">IF($C12="","",IF($C12&gt;$G12,"Declarado por encima de la evidencia",IF($C12&lt;$G12,"La evidencia respalda un nivel superior","Coherente con la evidencia")))</f>
        <v/>
      </c>
      <c r="I12" s="12" t="str">
        <f aca="false">IF(OR($C12="",$D12=""),"",MAX(0,$D12-$C12))</f>
        <v/>
      </c>
      <c r="J12" s="12" t="str">
        <f aca="false">IF(OR($I12="",$E12=""),"",$I12*$E12)</f>
        <v/>
      </c>
      <c r="K12" s="9"/>
      <c r="L12" s="9"/>
      <c r="M12" s="13"/>
      <c r="N12" s="13"/>
    </row>
    <row r="15" customFormat="false" ht="15" hidden="false" customHeight="false" outlineLevel="0" collapsed="false">
      <c r="A15" s="14" t="s">
        <v>55</v>
      </c>
      <c r="B15" s="15" t="str">
        <f aca="false">IF(COUNT($C$5:$C$12)&lt;8,"Complete los 8 dominios",SUMPRODUCT($C$5:$C$12,$E$5:$E$12)/SUM($E$5:$E$12))</f>
        <v>Complete los 8 dominios</v>
      </c>
    </row>
    <row r="16" customFormat="false" ht="15" hidden="false" customHeight="false" outlineLevel="0" collapsed="false">
      <c r="A16" s="14" t="s">
        <v>56</v>
      </c>
      <c r="B16" s="16" t="str">
        <f aca="false">IF(NOT(ISNUMBER($B$15)),"",INDEX(Niveles!$D$5:$D$9,MATCH($B$15,Niveles!$C$5:$C$9,1)))</f>
        <v/>
      </c>
    </row>
    <row r="17" customFormat="false" ht="15" hidden="false" customHeight="false" outlineLevel="0" collapsed="false">
      <c r="A17" s="14" t="s">
        <v>57</v>
      </c>
      <c r="B17" s="15" t="str">
        <f aca="false">IF(COUNT($D$5:$D$12)&lt;8,"Complete los 8 objetivos",SUMPRODUCT($D$5:$D$12,$E$5:$E$12)/SUM($E$5:$E$12))</f>
        <v>Complete los 8 objetivos</v>
      </c>
    </row>
    <row r="18" customFormat="false" ht="15" hidden="false" customHeight="false" outlineLevel="0" collapsed="false">
      <c r="A18" s="14" t="s">
        <v>58</v>
      </c>
      <c r="B18" s="15" t="str">
        <f aca="false">IF(OR(NOT(ISNUMBER($B$15)),NOT(ISNUMBER($B$17))),"",$B$17-$B$15)</f>
        <v/>
      </c>
    </row>
    <row r="19" customFormat="false" ht="15" hidden="false" customHeight="false" outlineLevel="0" collapsed="false">
      <c r="A19" s="14" t="s">
        <v>59</v>
      </c>
      <c r="B19" s="15" t="n">
        <f aca="false">SUMPRODUCT($G$5:$G$12,$E$5:$E$12)/SUM($E$5:$E$12)</f>
        <v>0</v>
      </c>
    </row>
    <row r="20" customFormat="false" ht="15" hidden="false" customHeight="false" outlineLevel="0" collapsed="false">
      <c r="A20" s="14" t="s">
        <v>60</v>
      </c>
      <c r="B20" s="17" t="n">
        <f aca="false">COUNTIF($H$5:$H$12,"Declarado por encima de la evidencia")</f>
        <v>1</v>
      </c>
    </row>
    <row r="21" customFormat="false" ht="15" hidden="false" customHeight="false" outlineLevel="0" collapsed="false">
      <c r="A21" s="14" t="s">
        <v>61</v>
      </c>
      <c r="B21" s="16" t="str">
        <f aca="false">IF(COUNT($E$5:$E$12)&lt;8,"Faltan pesos por indicar","OK — pesos completos")</f>
        <v>OK — pesos completos</v>
      </c>
    </row>
    <row r="23" customFormat="false" ht="15" hidden="false" customHeight="false" outlineLevel="0" collapsed="false">
      <c r="A23" s="6" t="s">
        <v>62</v>
      </c>
    </row>
    <row r="24" customFormat="false" ht="15" hidden="false" customHeight="false" outlineLevel="0" collapsed="false">
      <c r="A24" s="18" t="s">
        <v>63</v>
      </c>
    </row>
  </sheetData>
  <conditionalFormatting sqref="H5:H12">
    <cfRule type="expression" priority="2" aboveAverage="0" equalAverage="0" bottom="0" percent="0" rank="0" text="" dxfId="0">
      <formula>$H5="Declarado por encima de la evidencia"</formula>
    </cfRule>
    <cfRule type="expression" priority="3" aboveAverage="0" equalAverage="0" bottom="0" percent="0" rank="0" text="" dxfId="1">
      <formula>$H5="Coherente con la evidencia"</formula>
    </cfRule>
  </conditionalFormatting>
  <conditionalFormatting sqref="J5:J12">
    <cfRule type="cellIs" priority="4" operator="greaterThanOrEqual" aboveAverage="0" equalAverage="0" bottom="0" percent="0" rank="0" text="" dxfId="2">
      <formula>6</formula>
    </cfRule>
    <cfRule type="cellIs" priority="5" operator="between" aboveAverage="0" equalAverage="0" bottom="0" percent="0" rank="0" text="" dxfId="3">
      <formula>3</formula>
      <formula>5</formula>
    </cfRule>
  </conditionalFormatting>
  <dataValidations count="3">
    <dataValidation allowBlank="true" error="Seleccione un valor de la lista desplegable." errorStyle="stop" errorTitle="Valor no admitido" operator="between" showDropDown="false" showErrorMessage="true" showInputMessage="false" sqref="C5:C12" type="list">
      <formula1>L_Nivel04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D5:D12" type="list">
      <formula1>L_Nivel04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E5:E12" type="list">
      <formula1>L_Peso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86"/>
    <col collapsed="false" customWidth="true" hidden="false" outlineLevel="0" max="3" min="3" style="0" width="14"/>
    <col collapsed="false" customWidth="true" hidden="false" outlineLevel="0" max="4" min="4" style="0" width="18"/>
  </cols>
  <sheetData>
    <row r="1" customFormat="false" ht="17.35" hidden="false" customHeight="false" outlineLevel="0" collapsed="false">
      <c r="A1" s="5" t="s">
        <v>64</v>
      </c>
    </row>
    <row r="2" customFormat="false" ht="15" hidden="false" customHeight="false" outlineLevel="0" collapsed="false">
      <c r="A2" s="6" t="s">
        <v>65</v>
      </c>
    </row>
    <row r="4" customFormat="false" ht="15" hidden="false" customHeight="false" outlineLevel="0" collapsed="false">
      <c r="A4" s="7" t="s">
        <v>66</v>
      </c>
      <c r="B4" s="7" t="s">
        <v>67</v>
      </c>
      <c r="C4" s="7" t="s">
        <v>68</v>
      </c>
      <c r="D4" s="7" t="s">
        <v>69</v>
      </c>
    </row>
    <row r="5" customFormat="false" ht="15" hidden="false" customHeight="false" outlineLevel="0" collapsed="false">
      <c r="A5" s="8" t="n">
        <v>0</v>
      </c>
      <c r="B5" s="19" t="s">
        <v>70</v>
      </c>
      <c r="C5" s="9" t="n">
        <v>0</v>
      </c>
      <c r="D5" s="8" t="s">
        <v>71</v>
      </c>
    </row>
    <row r="6" customFormat="false" ht="15" hidden="false" customHeight="false" outlineLevel="0" collapsed="false">
      <c r="A6" s="8" t="n">
        <v>1</v>
      </c>
      <c r="B6" s="19" t="s">
        <v>72</v>
      </c>
      <c r="C6" s="9" t="n">
        <v>0.75</v>
      </c>
      <c r="D6" s="8" t="s">
        <v>73</v>
      </c>
    </row>
    <row r="7" customFormat="false" ht="15" hidden="false" customHeight="false" outlineLevel="0" collapsed="false">
      <c r="A7" s="8" t="n">
        <v>2</v>
      </c>
      <c r="B7" s="19" t="s">
        <v>74</v>
      </c>
      <c r="C7" s="9" t="n">
        <v>1.5</v>
      </c>
      <c r="D7" s="8" t="s">
        <v>75</v>
      </c>
    </row>
    <row r="8" customFormat="false" ht="15" hidden="false" customHeight="false" outlineLevel="0" collapsed="false">
      <c r="A8" s="8" t="n">
        <v>3</v>
      </c>
      <c r="B8" s="19" t="s">
        <v>76</v>
      </c>
      <c r="C8" s="9" t="n">
        <v>2.5</v>
      </c>
      <c r="D8" s="8" t="s">
        <v>77</v>
      </c>
    </row>
    <row r="9" customFormat="false" ht="15" hidden="false" customHeight="false" outlineLevel="0" collapsed="false">
      <c r="A9" s="8" t="n">
        <v>4</v>
      </c>
      <c r="B9" s="19" t="s">
        <v>78</v>
      </c>
      <c r="C9" s="9" t="n">
        <v>3.5</v>
      </c>
      <c r="D9" s="8" t="s">
        <v>79</v>
      </c>
    </row>
    <row r="11" customFormat="false" ht="15" hidden="false" customHeight="false" outlineLevel="0" collapsed="false">
      <c r="A11" s="6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24"/>
    <col collapsed="false" customWidth="true" hidden="false" outlineLevel="0" max="4" min="4" style="0" width="66"/>
    <col collapsed="false" customWidth="true" hidden="false" outlineLevel="0" max="6" min="5" style="0" width="12"/>
    <col collapsed="false" customWidth="true" hidden="false" outlineLevel="0" max="7" min="7" style="0" width="18"/>
    <col collapsed="false" customWidth="true" hidden="false" outlineLevel="0" max="8" min="8" style="0" width="20"/>
    <col collapsed="false" customWidth="true" hidden="false" outlineLevel="0" max="9" min="9" style="0" width="13"/>
    <col collapsed="false" customWidth="true" hidden="false" outlineLevel="0" max="10" min="10" style="0" width="20"/>
    <col collapsed="false" customWidth="true" hidden="false" outlineLevel="0" max="11" min="11" style="0" width="24"/>
  </cols>
  <sheetData>
    <row r="1" customFormat="false" ht="17.35" hidden="false" customHeight="false" outlineLevel="0" collapsed="false">
      <c r="A1" s="5" t="s">
        <v>81</v>
      </c>
    </row>
    <row r="2" customFormat="false" ht="15" hidden="false" customHeight="false" outlineLevel="0" collapsed="false">
      <c r="A2" s="6" t="s">
        <v>82</v>
      </c>
    </row>
    <row r="4" customFormat="false" ht="31.5" hidden="false" customHeight="true" outlineLevel="0" collapsed="false">
      <c r="A4" s="7" t="s">
        <v>25</v>
      </c>
      <c r="B4" s="7" t="s">
        <v>26</v>
      </c>
      <c r="C4" s="7" t="s">
        <v>83</v>
      </c>
      <c r="D4" s="7" t="s">
        <v>84</v>
      </c>
      <c r="E4" s="7" t="s">
        <v>85</v>
      </c>
      <c r="F4" s="7" t="s">
        <v>86</v>
      </c>
      <c r="G4" s="7" t="s">
        <v>33</v>
      </c>
      <c r="H4" s="7" t="s">
        <v>34</v>
      </c>
      <c r="I4" s="7" t="s">
        <v>87</v>
      </c>
      <c r="J4" s="7" t="s">
        <v>88</v>
      </c>
      <c r="K4" s="7" t="s">
        <v>89</v>
      </c>
    </row>
    <row r="5" customFormat="false" ht="15" hidden="false" customHeight="false" outlineLevel="0" collapsed="false">
      <c r="A5" s="9" t="s">
        <v>90</v>
      </c>
      <c r="B5" s="9" t="s">
        <v>37</v>
      </c>
      <c r="C5" s="20" t="str">
        <f aca="false">IFERROR(INDEX(Autodiagnóstico!$B$5:$B$12,MATCH($B5,Autodiagnóstico!$A$5:$A$12,0)),"")</f>
        <v>1 · Acceso a modelos</v>
      </c>
      <c r="D5" s="21" t="s">
        <v>91</v>
      </c>
      <c r="E5" s="22" t="n">
        <v>1</v>
      </c>
      <c r="F5" s="10" t="s">
        <v>92</v>
      </c>
      <c r="G5" s="9" t="s">
        <v>39</v>
      </c>
      <c r="H5" s="9" t="s">
        <v>40</v>
      </c>
      <c r="I5" s="13" t="n">
        <v>46284</v>
      </c>
      <c r="J5" s="9" t="s">
        <v>93</v>
      </c>
      <c r="K5" s="20" t="str">
        <f aca="false">IF($F5="","",IF(AND($F5="Sí",$G5=""),"Sin evidencia",IF(AND($F5="No aplica",$H5=""),"Justificar el N/A","OK")))</f>
        <v>OK</v>
      </c>
    </row>
    <row r="6" customFormat="false" ht="15" hidden="false" customHeight="false" outlineLevel="0" collapsed="false">
      <c r="A6" s="9" t="s">
        <v>94</v>
      </c>
      <c r="B6" s="9" t="s">
        <v>37</v>
      </c>
      <c r="C6" s="20" t="str">
        <f aca="false">IFERROR(INDEX(Autodiagnóstico!$B$5:$B$12,MATCH($B6,Autodiagnóstico!$A$5:$A$12,0)),"")</f>
        <v>1 · Acceso a modelos</v>
      </c>
      <c r="D6" s="21" t="s">
        <v>95</v>
      </c>
      <c r="E6" s="22" t="n">
        <v>1</v>
      </c>
      <c r="F6" s="10"/>
      <c r="G6" s="9"/>
      <c r="H6" s="9"/>
      <c r="I6" s="13"/>
      <c r="J6" s="9" t="s">
        <v>96</v>
      </c>
      <c r="K6" s="20" t="str">
        <f aca="false">IF($F6="","",IF(AND($F6="Sí",$G6=""),"Sin evidencia",IF(AND($F6="No aplica",$H6=""),"Justificar el N/A","OK")))</f>
        <v/>
      </c>
    </row>
    <row r="7" customFormat="false" ht="15" hidden="false" customHeight="false" outlineLevel="0" collapsed="false">
      <c r="A7" s="9" t="s">
        <v>97</v>
      </c>
      <c r="B7" s="9" t="s">
        <v>37</v>
      </c>
      <c r="C7" s="20" t="str">
        <f aca="false">IFERROR(INDEX(Autodiagnóstico!$B$5:$B$12,MATCH($B7,Autodiagnóstico!$A$5:$A$12,0)),"")</f>
        <v>1 · Acceso a modelos</v>
      </c>
      <c r="D7" s="21" t="s">
        <v>98</v>
      </c>
      <c r="E7" s="22" t="n">
        <v>2</v>
      </c>
      <c r="F7" s="10"/>
      <c r="G7" s="9"/>
      <c r="H7" s="9"/>
      <c r="I7" s="13"/>
      <c r="J7" s="9" t="s">
        <v>99</v>
      </c>
      <c r="K7" s="20" t="str">
        <f aca="false">IF($F7="","",IF(AND($F7="Sí",$G7=""),"Sin evidencia",IF(AND($F7="No aplica",$H7=""),"Justificar el N/A","OK")))</f>
        <v/>
      </c>
    </row>
    <row r="8" customFormat="false" ht="15" hidden="false" customHeight="false" outlineLevel="0" collapsed="false">
      <c r="A8" s="9" t="s">
        <v>100</v>
      </c>
      <c r="B8" s="9" t="s">
        <v>37</v>
      </c>
      <c r="C8" s="20" t="str">
        <f aca="false">IFERROR(INDEX(Autodiagnóstico!$B$5:$B$12,MATCH($B8,Autodiagnóstico!$A$5:$A$12,0)),"")</f>
        <v>1 · Acceso a modelos</v>
      </c>
      <c r="D8" s="21" t="s">
        <v>101</v>
      </c>
      <c r="E8" s="22" t="n">
        <v>2</v>
      </c>
      <c r="F8" s="10"/>
      <c r="G8" s="9"/>
      <c r="H8" s="9"/>
      <c r="I8" s="13"/>
      <c r="J8" s="9" t="s">
        <v>102</v>
      </c>
      <c r="K8" s="20" t="str">
        <f aca="false">IF($F8="","",IF(AND($F8="Sí",$G8=""),"Sin evidencia",IF(AND($F8="No aplica",$H8=""),"Justificar el N/A","OK")))</f>
        <v/>
      </c>
    </row>
    <row r="9" customFormat="false" ht="15" hidden="false" customHeight="false" outlineLevel="0" collapsed="false">
      <c r="A9" s="9" t="s">
        <v>103</v>
      </c>
      <c r="B9" s="9" t="s">
        <v>37</v>
      </c>
      <c r="C9" s="20" t="str">
        <f aca="false">IFERROR(INDEX(Autodiagnóstico!$B$5:$B$12,MATCH($B9,Autodiagnóstico!$A$5:$A$12,0)),"")</f>
        <v>1 · Acceso a modelos</v>
      </c>
      <c r="D9" s="21" t="s">
        <v>104</v>
      </c>
      <c r="E9" s="22" t="n">
        <v>3</v>
      </c>
      <c r="F9" s="10"/>
      <c r="G9" s="9"/>
      <c r="H9" s="9"/>
      <c r="I9" s="13"/>
      <c r="J9" s="9" t="s">
        <v>105</v>
      </c>
      <c r="K9" s="20" t="str">
        <f aca="false">IF($F9="","",IF(AND($F9="Sí",$G9=""),"Sin evidencia",IF(AND($F9="No aplica",$H9=""),"Justificar el N/A","OK")))</f>
        <v/>
      </c>
    </row>
    <row r="10" customFormat="false" ht="15" hidden="false" customHeight="false" outlineLevel="0" collapsed="false">
      <c r="A10" s="9" t="s">
        <v>106</v>
      </c>
      <c r="B10" s="9" t="s">
        <v>37</v>
      </c>
      <c r="C10" s="20" t="str">
        <f aca="false">IFERROR(INDEX(Autodiagnóstico!$B$5:$B$12,MATCH($B10,Autodiagnóstico!$A$5:$A$12,0)),"")</f>
        <v>1 · Acceso a modelos</v>
      </c>
      <c r="D10" s="21" t="s">
        <v>107</v>
      </c>
      <c r="E10" s="22" t="n">
        <v>4</v>
      </c>
      <c r="F10" s="10"/>
      <c r="G10" s="9"/>
      <c r="H10" s="9"/>
      <c r="I10" s="13"/>
      <c r="J10" s="9" t="s">
        <v>93</v>
      </c>
      <c r="K10" s="20" t="str">
        <f aca="false">IF($F10="","",IF(AND($F10="Sí",$G10=""),"Sin evidencia",IF(AND($F10="No aplica",$H10=""),"Justificar el N/A","OK")))</f>
        <v/>
      </c>
    </row>
    <row r="11" customFormat="false" ht="15" hidden="false" customHeight="false" outlineLevel="0" collapsed="false">
      <c r="A11" s="9" t="s">
        <v>108</v>
      </c>
      <c r="B11" s="9" t="s">
        <v>41</v>
      </c>
      <c r="C11" s="20" t="str">
        <f aca="false">IFERROR(INDEX(Autodiagnóstico!$B$5:$B$12,MATCH($B11,Autodiagnóstico!$A$5:$A$12,0)),"")</f>
        <v>2 · Protección de datos</v>
      </c>
      <c r="D11" s="21" t="s">
        <v>109</v>
      </c>
      <c r="E11" s="22" t="n">
        <v>1</v>
      </c>
      <c r="F11" s="10"/>
      <c r="G11" s="9"/>
      <c r="H11" s="9"/>
      <c r="I11" s="13"/>
      <c r="J11" s="9" t="s">
        <v>93</v>
      </c>
      <c r="K11" s="20" t="str">
        <f aca="false">IF($F11="","",IF(AND($F11="Sí",$G11=""),"Sin evidencia",IF(AND($F11="No aplica",$H11=""),"Justificar el N/A","OK")))</f>
        <v/>
      </c>
    </row>
    <row r="12" customFormat="false" ht="15" hidden="false" customHeight="false" outlineLevel="0" collapsed="false">
      <c r="A12" s="9" t="s">
        <v>110</v>
      </c>
      <c r="B12" s="9" t="s">
        <v>41</v>
      </c>
      <c r="C12" s="20" t="str">
        <f aca="false">IFERROR(INDEX(Autodiagnóstico!$B$5:$B$12,MATCH($B12,Autodiagnóstico!$A$5:$A$12,0)),"")</f>
        <v>2 · Protección de datos</v>
      </c>
      <c r="D12" s="21" t="s">
        <v>111</v>
      </c>
      <c r="E12" s="22" t="n">
        <v>1</v>
      </c>
      <c r="F12" s="10"/>
      <c r="G12" s="9"/>
      <c r="H12" s="9"/>
      <c r="I12" s="13"/>
      <c r="J12" s="9" t="s">
        <v>112</v>
      </c>
      <c r="K12" s="20" t="str">
        <f aca="false">IF($F12="","",IF(AND($F12="Sí",$G12=""),"Sin evidencia",IF(AND($F12="No aplica",$H12=""),"Justificar el N/A","OK")))</f>
        <v/>
      </c>
    </row>
    <row r="13" customFormat="false" ht="15" hidden="false" customHeight="false" outlineLevel="0" collapsed="false">
      <c r="A13" s="9" t="s">
        <v>113</v>
      </c>
      <c r="B13" s="9" t="s">
        <v>41</v>
      </c>
      <c r="C13" s="20" t="str">
        <f aca="false">IFERROR(INDEX(Autodiagnóstico!$B$5:$B$12,MATCH($B13,Autodiagnóstico!$A$5:$A$12,0)),"")</f>
        <v>2 · Protección de datos</v>
      </c>
      <c r="D13" s="21" t="s">
        <v>114</v>
      </c>
      <c r="E13" s="22" t="n">
        <v>2</v>
      </c>
      <c r="F13" s="10"/>
      <c r="G13" s="9"/>
      <c r="H13" s="9"/>
      <c r="I13" s="13"/>
      <c r="J13" s="9" t="s">
        <v>115</v>
      </c>
      <c r="K13" s="20" t="str">
        <f aca="false">IF($F13="","",IF(AND($F13="Sí",$G13=""),"Sin evidencia",IF(AND($F13="No aplica",$H13=""),"Justificar el N/A","OK")))</f>
        <v/>
      </c>
    </row>
    <row r="14" customFormat="false" ht="15" hidden="false" customHeight="false" outlineLevel="0" collapsed="false">
      <c r="A14" s="9" t="s">
        <v>116</v>
      </c>
      <c r="B14" s="9" t="s">
        <v>41</v>
      </c>
      <c r="C14" s="20" t="str">
        <f aca="false">IFERROR(INDEX(Autodiagnóstico!$B$5:$B$12,MATCH($B14,Autodiagnóstico!$A$5:$A$12,0)),"")</f>
        <v>2 · Protección de datos</v>
      </c>
      <c r="D14" s="21" t="s">
        <v>117</v>
      </c>
      <c r="E14" s="22" t="n">
        <v>2</v>
      </c>
      <c r="F14" s="10"/>
      <c r="G14" s="9"/>
      <c r="H14" s="9"/>
      <c r="I14" s="13"/>
      <c r="J14" s="9" t="s">
        <v>118</v>
      </c>
      <c r="K14" s="20" t="str">
        <f aca="false">IF($F14="","",IF(AND($F14="Sí",$G14=""),"Sin evidencia",IF(AND($F14="No aplica",$H14=""),"Justificar el N/A","OK")))</f>
        <v/>
      </c>
    </row>
    <row r="15" customFormat="false" ht="15" hidden="false" customHeight="false" outlineLevel="0" collapsed="false">
      <c r="A15" s="9" t="s">
        <v>119</v>
      </c>
      <c r="B15" s="9" t="s">
        <v>41</v>
      </c>
      <c r="C15" s="20" t="str">
        <f aca="false">IFERROR(INDEX(Autodiagnóstico!$B$5:$B$12,MATCH($B15,Autodiagnóstico!$A$5:$A$12,0)),"")</f>
        <v>2 · Protección de datos</v>
      </c>
      <c r="D15" s="21" t="s">
        <v>120</v>
      </c>
      <c r="E15" s="22" t="n">
        <v>3</v>
      </c>
      <c r="F15" s="10"/>
      <c r="G15" s="9"/>
      <c r="H15" s="9"/>
      <c r="I15" s="13"/>
      <c r="J15" s="9" t="s">
        <v>121</v>
      </c>
      <c r="K15" s="20" t="str">
        <f aca="false">IF($F15="","",IF(AND($F15="Sí",$G15=""),"Sin evidencia",IF(AND($F15="No aplica",$H15=""),"Justificar el N/A","OK")))</f>
        <v/>
      </c>
    </row>
    <row r="16" customFormat="false" ht="15" hidden="false" customHeight="false" outlineLevel="0" collapsed="false">
      <c r="A16" s="9" t="s">
        <v>122</v>
      </c>
      <c r="B16" s="9" t="s">
        <v>41</v>
      </c>
      <c r="C16" s="20" t="str">
        <f aca="false">IFERROR(INDEX(Autodiagnóstico!$B$5:$B$12,MATCH($B16,Autodiagnóstico!$A$5:$A$12,0)),"")</f>
        <v>2 · Protección de datos</v>
      </c>
      <c r="D16" s="21" t="s">
        <v>123</v>
      </c>
      <c r="E16" s="22" t="n">
        <v>4</v>
      </c>
      <c r="F16" s="10"/>
      <c r="G16" s="9"/>
      <c r="H16" s="9"/>
      <c r="I16" s="13"/>
      <c r="J16" s="9" t="s">
        <v>93</v>
      </c>
      <c r="K16" s="20" t="str">
        <f aca="false">IF($F16="","",IF(AND($F16="Sí",$G16=""),"Sin evidencia",IF(AND($F16="No aplica",$H16=""),"Justificar el N/A","OK")))</f>
        <v/>
      </c>
    </row>
    <row r="17" customFormat="false" ht="15" hidden="false" customHeight="false" outlineLevel="0" collapsed="false">
      <c r="A17" s="9" t="s">
        <v>124</v>
      </c>
      <c r="B17" s="9" t="s">
        <v>43</v>
      </c>
      <c r="C17" s="20" t="str">
        <f aca="false">IFERROR(INDEX(Autodiagnóstico!$B$5:$B$12,MATCH($B17,Autodiagnóstico!$A$5:$A$12,0)),"")</f>
        <v>3 · Gobierno de IA</v>
      </c>
      <c r="D17" s="21" t="s">
        <v>125</v>
      </c>
      <c r="E17" s="22" t="n">
        <v>1</v>
      </c>
      <c r="F17" s="10"/>
      <c r="G17" s="9"/>
      <c r="H17" s="9"/>
      <c r="I17" s="13"/>
      <c r="J17" s="9" t="s">
        <v>93</v>
      </c>
      <c r="K17" s="20" t="str">
        <f aca="false">IF($F17="","",IF(AND($F17="Sí",$G17=""),"Sin evidencia",IF(AND($F17="No aplica",$H17=""),"Justificar el N/A","OK")))</f>
        <v/>
      </c>
    </row>
    <row r="18" customFormat="false" ht="15" hidden="false" customHeight="false" outlineLevel="0" collapsed="false">
      <c r="A18" s="9" t="s">
        <v>126</v>
      </c>
      <c r="B18" s="9" t="s">
        <v>43</v>
      </c>
      <c r="C18" s="20" t="str">
        <f aca="false">IFERROR(INDEX(Autodiagnóstico!$B$5:$B$12,MATCH($B18,Autodiagnóstico!$A$5:$A$12,0)),"")</f>
        <v>3 · Gobierno de IA</v>
      </c>
      <c r="D18" s="21" t="s">
        <v>127</v>
      </c>
      <c r="E18" s="22" t="n">
        <v>1</v>
      </c>
      <c r="F18" s="10"/>
      <c r="G18" s="9"/>
      <c r="H18" s="9"/>
      <c r="I18" s="13"/>
      <c r="J18" s="9" t="s">
        <v>93</v>
      </c>
      <c r="K18" s="20" t="str">
        <f aca="false">IF($F18="","",IF(AND($F18="Sí",$G18=""),"Sin evidencia",IF(AND($F18="No aplica",$H18=""),"Justificar el N/A","OK")))</f>
        <v/>
      </c>
    </row>
    <row r="19" customFormat="false" ht="15" hidden="false" customHeight="false" outlineLevel="0" collapsed="false">
      <c r="A19" s="9" t="s">
        <v>128</v>
      </c>
      <c r="B19" s="9" t="s">
        <v>43</v>
      </c>
      <c r="C19" s="20" t="str">
        <f aca="false">IFERROR(INDEX(Autodiagnóstico!$B$5:$B$12,MATCH($B19,Autodiagnóstico!$A$5:$A$12,0)),"")</f>
        <v>3 · Gobierno de IA</v>
      </c>
      <c r="D19" s="21" t="s">
        <v>129</v>
      </c>
      <c r="E19" s="22" t="n">
        <v>2</v>
      </c>
      <c r="F19" s="10"/>
      <c r="G19" s="9"/>
      <c r="H19" s="9"/>
      <c r="I19" s="13"/>
      <c r="J19" s="9" t="s">
        <v>93</v>
      </c>
      <c r="K19" s="20" t="str">
        <f aca="false">IF($F19="","",IF(AND($F19="Sí",$G19=""),"Sin evidencia",IF(AND($F19="No aplica",$H19=""),"Justificar el N/A","OK")))</f>
        <v/>
      </c>
    </row>
    <row r="20" customFormat="false" ht="15" hidden="false" customHeight="false" outlineLevel="0" collapsed="false">
      <c r="A20" s="9" t="s">
        <v>130</v>
      </c>
      <c r="B20" s="9" t="s">
        <v>43</v>
      </c>
      <c r="C20" s="20" t="str">
        <f aca="false">IFERROR(INDEX(Autodiagnóstico!$B$5:$B$12,MATCH($B20,Autodiagnóstico!$A$5:$A$12,0)),"")</f>
        <v>3 · Gobierno de IA</v>
      </c>
      <c r="D20" s="21" t="s">
        <v>131</v>
      </c>
      <c r="E20" s="22" t="n">
        <v>2</v>
      </c>
      <c r="F20" s="10"/>
      <c r="G20" s="9"/>
      <c r="H20" s="9"/>
      <c r="I20" s="13"/>
      <c r="J20" s="9" t="s">
        <v>93</v>
      </c>
      <c r="K20" s="20" t="str">
        <f aca="false">IF($F20="","",IF(AND($F20="Sí",$G20=""),"Sin evidencia",IF(AND($F20="No aplica",$H20=""),"Justificar el N/A","OK")))</f>
        <v/>
      </c>
    </row>
    <row r="21" customFormat="false" ht="15" hidden="false" customHeight="false" outlineLevel="0" collapsed="false">
      <c r="A21" s="9" t="s">
        <v>132</v>
      </c>
      <c r="B21" s="9" t="s">
        <v>43</v>
      </c>
      <c r="C21" s="20" t="str">
        <f aca="false">IFERROR(INDEX(Autodiagnóstico!$B$5:$B$12,MATCH($B21,Autodiagnóstico!$A$5:$A$12,0)),"")</f>
        <v>3 · Gobierno de IA</v>
      </c>
      <c r="D21" s="21" t="s">
        <v>133</v>
      </c>
      <c r="E21" s="22" t="n">
        <v>3</v>
      </c>
      <c r="F21" s="10"/>
      <c r="G21" s="9"/>
      <c r="H21" s="9"/>
      <c r="I21" s="13"/>
      <c r="J21" s="9" t="s">
        <v>93</v>
      </c>
      <c r="K21" s="20" t="str">
        <f aca="false">IF($F21="","",IF(AND($F21="Sí",$G21=""),"Sin evidencia",IF(AND($F21="No aplica",$H21=""),"Justificar el N/A","OK")))</f>
        <v/>
      </c>
    </row>
    <row r="22" customFormat="false" ht="15" hidden="false" customHeight="false" outlineLevel="0" collapsed="false">
      <c r="A22" s="9" t="s">
        <v>134</v>
      </c>
      <c r="B22" s="9" t="s">
        <v>43</v>
      </c>
      <c r="C22" s="20" t="str">
        <f aca="false">IFERROR(INDEX(Autodiagnóstico!$B$5:$B$12,MATCH($B22,Autodiagnóstico!$A$5:$A$12,0)),"")</f>
        <v>3 · Gobierno de IA</v>
      </c>
      <c r="D22" s="21" t="s">
        <v>135</v>
      </c>
      <c r="E22" s="22" t="n">
        <v>4</v>
      </c>
      <c r="F22" s="10"/>
      <c r="G22" s="9"/>
      <c r="H22" s="9"/>
      <c r="I22" s="13"/>
      <c r="J22" s="9" t="s">
        <v>93</v>
      </c>
      <c r="K22" s="20" t="str">
        <f aca="false">IF($F22="","",IF(AND($F22="Sí",$G22=""),"Sin evidencia",IF(AND($F22="No aplica",$H22=""),"Justificar el N/A","OK")))</f>
        <v/>
      </c>
    </row>
    <row r="23" customFormat="false" ht="15" hidden="false" customHeight="false" outlineLevel="0" collapsed="false">
      <c r="A23" s="9" t="s">
        <v>136</v>
      </c>
      <c r="B23" s="9" t="s">
        <v>45</v>
      </c>
      <c r="C23" s="20" t="str">
        <f aca="false">IFERROR(INDEX(Autodiagnóstico!$B$5:$B$12,MATCH($B23,Autodiagnóstico!$A$5:$A$12,0)),"")</f>
        <v>4 · Hardening del modelo</v>
      </c>
      <c r="D23" s="21" t="s">
        <v>137</v>
      </c>
      <c r="E23" s="22" t="n">
        <v>1</v>
      </c>
      <c r="F23" s="10"/>
      <c r="G23" s="9"/>
      <c r="H23" s="9"/>
      <c r="I23" s="13"/>
      <c r="J23" s="9" t="s">
        <v>138</v>
      </c>
      <c r="K23" s="20" t="str">
        <f aca="false">IF($F23="","",IF(AND($F23="Sí",$G23=""),"Sin evidencia",IF(AND($F23="No aplica",$H23=""),"Justificar el N/A","OK")))</f>
        <v/>
      </c>
    </row>
    <row r="24" customFormat="false" ht="15" hidden="false" customHeight="false" outlineLevel="0" collapsed="false">
      <c r="A24" s="9" t="s">
        <v>139</v>
      </c>
      <c r="B24" s="9" t="s">
        <v>45</v>
      </c>
      <c r="C24" s="20" t="str">
        <f aca="false">IFERROR(INDEX(Autodiagnóstico!$B$5:$B$12,MATCH($B24,Autodiagnóstico!$A$5:$A$12,0)),"")</f>
        <v>4 · Hardening del modelo</v>
      </c>
      <c r="D24" s="21" t="s">
        <v>140</v>
      </c>
      <c r="E24" s="22" t="n">
        <v>1</v>
      </c>
      <c r="F24" s="10"/>
      <c r="G24" s="9"/>
      <c r="H24" s="9"/>
      <c r="I24" s="13"/>
      <c r="J24" s="9" t="s">
        <v>141</v>
      </c>
      <c r="K24" s="20" t="str">
        <f aca="false">IF($F24="","",IF(AND($F24="Sí",$G24=""),"Sin evidencia",IF(AND($F24="No aplica",$H24=""),"Justificar el N/A","OK")))</f>
        <v/>
      </c>
    </row>
    <row r="25" customFormat="false" ht="15" hidden="false" customHeight="false" outlineLevel="0" collapsed="false">
      <c r="A25" s="9" t="s">
        <v>142</v>
      </c>
      <c r="B25" s="9" t="s">
        <v>45</v>
      </c>
      <c r="C25" s="20" t="str">
        <f aca="false">IFERROR(INDEX(Autodiagnóstico!$B$5:$B$12,MATCH($B25,Autodiagnóstico!$A$5:$A$12,0)),"")</f>
        <v>4 · Hardening del modelo</v>
      </c>
      <c r="D25" s="21" t="s">
        <v>143</v>
      </c>
      <c r="E25" s="22" t="n">
        <v>2</v>
      </c>
      <c r="F25" s="10"/>
      <c r="G25" s="9"/>
      <c r="H25" s="9"/>
      <c r="I25" s="13"/>
      <c r="J25" s="9" t="s">
        <v>144</v>
      </c>
      <c r="K25" s="20" t="str">
        <f aca="false">IF($F25="","",IF(AND($F25="Sí",$G25=""),"Sin evidencia",IF(AND($F25="No aplica",$H25=""),"Justificar el N/A","OK")))</f>
        <v/>
      </c>
    </row>
    <row r="26" customFormat="false" ht="15" hidden="false" customHeight="false" outlineLevel="0" collapsed="false">
      <c r="A26" s="9" t="s">
        <v>145</v>
      </c>
      <c r="B26" s="9" t="s">
        <v>45</v>
      </c>
      <c r="C26" s="20" t="str">
        <f aca="false">IFERROR(INDEX(Autodiagnóstico!$B$5:$B$12,MATCH($B26,Autodiagnóstico!$A$5:$A$12,0)),"")</f>
        <v>4 · Hardening del modelo</v>
      </c>
      <c r="D26" s="21" t="s">
        <v>146</v>
      </c>
      <c r="E26" s="22" t="n">
        <v>2</v>
      </c>
      <c r="F26" s="10"/>
      <c r="G26" s="9"/>
      <c r="H26" s="9"/>
      <c r="I26" s="13"/>
      <c r="J26" s="9" t="s">
        <v>147</v>
      </c>
      <c r="K26" s="20" t="str">
        <f aca="false">IF($F26="","",IF(AND($F26="Sí",$G26=""),"Sin evidencia",IF(AND($F26="No aplica",$H26=""),"Justificar el N/A","OK")))</f>
        <v/>
      </c>
    </row>
    <row r="27" customFormat="false" ht="15" hidden="false" customHeight="false" outlineLevel="0" collapsed="false">
      <c r="A27" s="9" t="s">
        <v>148</v>
      </c>
      <c r="B27" s="9" t="s">
        <v>45</v>
      </c>
      <c r="C27" s="20" t="str">
        <f aca="false">IFERROR(INDEX(Autodiagnóstico!$B$5:$B$12,MATCH($B27,Autodiagnóstico!$A$5:$A$12,0)),"")</f>
        <v>4 · Hardening del modelo</v>
      </c>
      <c r="D27" s="21" t="s">
        <v>149</v>
      </c>
      <c r="E27" s="22" t="n">
        <v>3</v>
      </c>
      <c r="F27" s="10"/>
      <c r="G27" s="9"/>
      <c r="H27" s="9"/>
      <c r="I27" s="13"/>
      <c r="J27" s="9" t="s">
        <v>150</v>
      </c>
      <c r="K27" s="20" t="str">
        <f aca="false">IF($F27="","",IF(AND($F27="Sí",$G27=""),"Sin evidencia",IF(AND($F27="No aplica",$H27=""),"Justificar el N/A","OK")))</f>
        <v/>
      </c>
    </row>
    <row r="28" customFormat="false" ht="15" hidden="false" customHeight="false" outlineLevel="0" collapsed="false">
      <c r="A28" s="9" t="s">
        <v>151</v>
      </c>
      <c r="B28" s="9" t="s">
        <v>45</v>
      </c>
      <c r="C28" s="20" t="str">
        <f aca="false">IFERROR(INDEX(Autodiagnóstico!$B$5:$B$12,MATCH($B28,Autodiagnóstico!$A$5:$A$12,0)),"")</f>
        <v>4 · Hardening del modelo</v>
      </c>
      <c r="D28" s="21" t="s">
        <v>152</v>
      </c>
      <c r="E28" s="22" t="n">
        <v>4</v>
      </c>
      <c r="F28" s="10"/>
      <c r="G28" s="9"/>
      <c r="H28" s="9"/>
      <c r="I28" s="13"/>
      <c r="J28" s="9" t="s">
        <v>153</v>
      </c>
      <c r="K28" s="20" t="str">
        <f aca="false">IF($F28="","",IF(AND($F28="Sí",$G28=""),"Sin evidencia",IF(AND($F28="No aplica",$H28=""),"Justificar el N/A","OK")))</f>
        <v/>
      </c>
    </row>
    <row r="29" customFormat="false" ht="15" hidden="false" customHeight="false" outlineLevel="0" collapsed="false">
      <c r="A29" s="9" t="s">
        <v>154</v>
      </c>
      <c r="B29" s="9" t="s">
        <v>47</v>
      </c>
      <c r="C29" s="20" t="str">
        <f aca="false">IFERROR(INDEX(Autodiagnóstico!$B$5:$B$12,MATCH($B29,Autodiagnóstico!$A$5:$A$12,0)),"")</f>
        <v>5 · Cadena de suministro</v>
      </c>
      <c r="D29" s="21" t="s">
        <v>155</v>
      </c>
      <c r="E29" s="22" t="n">
        <v>1</v>
      </c>
      <c r="F29" s="10"/>
      <c r="G29" s="9"/>
      <c r="H29" s="9"/>
      <c r="I29" s="13"/>
      <c r="J29" s="9" t="s">
        <v>93</v>
      </c>
      <c r="K29" s="20" t="str">
        <f aca="false">IF($F29="","",IF(AND($F29="Sí",$G29=""),"Sin evidencia",IF(AND($F29="No aplica",$H29=""),"Justificar el N/A","OK")))</f>
        <v/>
      </c>
    </row>
    <row r="30" customFormat="false" ht="15" hidden="false" customHeight="false" outlineLevel="0" collapsed="false">
      <c r="A30" s="9" t="s">
        <v>156</v>
      </c>
      <c r="B30" s="9" t="s">
        <v>47</v>
      </c>
      <c r="C30" s="20" t="str">
        <f aca="false">IFERROR(INDEX(Autodiagnóstico!$B$5:$B$12,MATCH($B30,Autodiagnóstico!$A$5:$A$12,0)),"")</f>
        <v>5 · Cadena de suministro</v>
      </c>
      <c r="D30" s="21" t="s">
        <v>157</v>
      </c>
      <c r="E30" s="22" t="n">
        <v>1</v>
      </c>
      <c r="F30" s="10"/>
      <c r="G30" s="9"/>
      <c r="H30" s="9"/>
      <c r="I30" s="13"/>
      <c r="J30" s="9" t="s">
        <v>158</v>
      </c>
      <c r="K30" s="20" t="str">
        <f aca="false">IF($F30="","",IF(AND($F30="Sí",$G30=""),"Sin evidencia",IF(AND($F30="No aplica",$H30=""),"Justificar el N/A","OK")))</f>
        <v/>
      </c>
    </row>
    <row r="31" customFormat="false" ht="15" hidden="false" customHeight="false" outlineLevel="0" collapsed="false">
      <c r="A31" s="9" t="s">
        <v>159</v>
      </c>
      <c r="B31" s="9" t="s">
        <v>47</v>
      </c>
      <c r="C31" s="20" t="str">
        <f aca="false">IFERROR(INDEX(Autodiagnóstico!$B$5:$B$12,MATCH($B31,Autodiagnóstico!$A$5:$A$12,0)),"")</f>
        <v>5 · Cadena de suministro</v>
      </c>
      <c r="D31" s="21" t="s">
        <v>160</v>
      </c>
      <c r="E31" s="22" t="n">
        <v>2</v>
      </c>
      <c r="F31" s="10"/>
      <c r="G31" s="9"/>
      <c r="H31" s="9"/>
      <c r="I31" s="13"/>
      <c r="J31" s="9" t="s">
        <v>161</v>
      </c>
      <c r="K31" s="20" t="str">
        <f aca="false">IF($F31="","",IF(AND($F31="Sí",$G31=""),"Sin evidencia",IF(AND($F31="No aplica",$H31=""),"Justificar el N/A","OK")))</f>
        <v/>
      </c>
    </row>
    <row r="32" customFormat="false" ht="15" hidden="false" customHeight="false" outlineLevel="0" collapsed="false">
      <c r="A32" s="9" t="s">
        <v>162</v>
      </c>
      <c r="B32" s="9" t="s">
        <v>47</v>
      </c>
      <c r="C32" s="20" t="str">
        <f aca="false">IFERROR(INDEX(Autodiagnóstico!$B$5:$B$12,MATCH($B32,Autodiagnóstico!$A$5:$A$12,0)),"")</f>
        <v>5 · Cadena de suministro</v>
      </c>
      <c r="D32" s="21" t="s">
        <v>163</v>
      </c>
      <c r="E32" s="22" t="n">
        <v>2</v>
      </c>
      <c r="F32" s="10"/>
      <c r="G32" s="9"/>
      <c r="H32" s="9"/>
      <c r="I32" s="13"/>
      <c r="J32" s="9" t="s">
        <v>93</v>
      </c>
      <c r="K32" s="20" t="str">
        <f aca="false">IF($F32="","",IF(AND($F32="Sí",$G32=""),"Sin evidencia",IF(AND($F32="No aplica",$H32=""),"Justificar el N/A","OK")))</f>
        <v/>
      </c>
    </row>
    <row r="33" customFormat="false" ht="15" hidden="false" customHeight="false" outlineLevel="0" collapsed="false">
      <c r="A33" s="9" t="s">
        <v>164</v>
      </c>
      <c r="B33" s="9" t="s">
        <v>47</v>
      </c>
      <c r="C33" s="20" t="str">
        <f aca="false">IFERROR(INDEX(Autodiagnóstico!$B$5:$B$12,MATCH($B33,Autodiagnóstico!$A$5:$A$12,0)),"")</f>
        <v>5 · Cadena de suministro</v>
      </c>
      <c r="D33" s="21" t="s">
        <v>165</v>
      </c>
      <c r="E33" s="22" t="n">
        <v>3</v>
      </c>
      <c r="F33" s="10"/>
      <c r="G33" s="9"/>
      <c r="H33" s="9"/>
      <c r="I33" s="13"/>
      <c r="J33" s="9" t="s">
        <v>166</v>
      </c>
      <c r="K33" s="20" t="str">
        <f aca="false">IF($F33="","",IF(AND($F33="Sí",$G33=""),"Sin evidencia",IF(AND($F33="No aplica",$H33=""),"Justificar el N/A","OK")))</f>
        <v/>
      </c>
    </row>
    <row r="34" customFormat="false" ht="15" hidden="false" customHeight="false" outlineLevel="0" collapsed="false">
      <c r="A34" s="9" t="s">
        <v>167</v>
      </c>
      <c r="B34" s="9" t="s">
        <v>47</v>
      </c>
      <c r="C34" s="20" t="str">
        <f aca="false">IFERROR(INDEX(Autodiagnóstico!$B$5:$B$12,MATCH($B34,Autodiagnóstico!$A$5:$A$12,0)),"")</f>
        <v>5 · Cadena de suministro</v>
      </c>
      <c r="D34" s="21" t="s">
        <v>168</v>
      </c>
      <c r="E34" s="22" t="n">
        <v>4</v>
      </c>
      <c r="F34" s="10"/>
      <c r="G34" s="9"/>
      <c r="H34" s="9"/>
      <c r="I34" s="13"/>
      <c r="J34" s="9" t="s">
        <v>93</v>
      </c>
      <c r="K34" s="20" t="str">
        <f aca="false">IF($F34="","",IF(AND($F34="Sí",$G34=""),"Sin evidencia",IF(AND($F34="No aplica",$H34=""),"Justificar el N/A","OK")))</f>
        <v/>
      </c>
    </row>
    <row r="35" customFormat="false" ht="15" hidden="false" customHeight="false" outlineLevel="0" collapsed="false">
      <c r="A35" s="9" t="s">
        <v>169</v>
      </c>
      <c r="B35" s="9" t="s">
        <v>49</v>
      </c>
      <c r="C35" s="20" t="str">
        <f aca="false">IFERROR(INDEX(Autodiagnóstico!$B$5:$B$12,MATCH($B35,Autodiagnóstico!$A$5:$A$12,0)),"")</f>
        <v>6 · Monitorización</v>
      </c>
      <c r="D35" s="21" t="s">
        <v>170</v>
      </c>
      <c r="E35" s="22" t="n">
        <v>1</v>
      </c>
      <c r="F35" s="10"/>
      <c r="G35" s="9"/>
      <c r="H35" s="9"/>
      <c r="I35" s="13"/>
      <c r="J35" s="9" t="s">
        <v>171</v>
      </c>
      <c r="K35" s="20" t="str">
        <f aca="false">IF($F35="","",IF(AND($F35="Sí",$G35=""),"Sin evidencia",IF(AND($F35="No aplica",$H35=""),"Justificar el N/A","OK")))</f>
        <v/>
      </c>
    </row>
    <row r="36" customFormat="false" ht="15" hidden="false" customHeight="false" outlineLevel="0" collapsed="false">
      <c r="A36" s="9" t="s">
        <v>172</v>
      </c>
      <c r="B36" s="9" t="s">
        <v>49</v>
      </c>
      <c r="C36" s="20" t="str">
        <f aca="false">IFERROR(INDEX(Autodiagnóstico!$B$5:$B$12,MATCH($B36,Autodiagnóstico!$A$5:$A$12,0)),"")</f>
        <v>6 · Monitorización</v>
      </c>
      <c r="D36" s="21" t="s">
        <v>173</v>
      </c>
      <c r="E36" s="22" t="n">
        <v>2</v>
      </c>
      <c r="F36" s="10"/>
      <c r="G36" s="9"/>
      <c r="H36" s="9"/>
      <c r="I36" s="13"/>
      <c r="J36" s="9" t="s">
        <v>174</v>
      </c>
      <c r="K36" s="20" t="str">
        <f aca="false">IF($F36="","",IF(AND($F36="Sí",$G36=""),"Sin evidencia",IF(AND($F36="No aplica",$H36=""),"Justificar el N/A","OK")))</f>
        <v/>
      </c>
    </row>
    <row r="37" customFormat="false" ht="15" hidden="false" customHeight="false" outlineLevel="0" collapsed="false">
      <c r="A37" s="9" t="s">
        <v>175</v>
      </c>
      <c r="B37" s="9" t="s">
        <v>49</v>
      </c>
      <c r="C37" s="20" t="str">
        <f aca="false">IFERROR(INDEX(Autodiagnóstico!$B$5:$B$12,MATCH($B37,Autodiagnóstico!$A$5:$A$12,0)),"")</f>
        <v>6 · Monitorización</v>
      </c>
      <c r="D37" s="21" t="s">
        <v>176</v>
      </c>
      <c r="E37" s="22" t="n">
        <v>2</v>
      </c>
      <c r="F37" s="10"/>
      <c r="G37" s="9"/>
      <c r="H37" s="9"/>
      <c r="I37" s="13"/>
      <c r="J37" s="9" t="s">
        <v>174</v>
      </c>
      <c r="K37" s="20" t="str">
        <f aca="false">IF($F37="","",IF(AND($F37="Sí",$G37=""),"Sin evidencia",IF(AND($F37="No aplica",$H37=""),"Justificar el N/A","OK")))</f>
        <v/>
      </c>
    </row>
    <row r="38" customFormat="false" ht="15" hidden="false" customHeight="false" outlineLevel="0" collapsed="false">
      <c r="A38" s="9" t="s">
        <v>177</v>
      </c>
      <c r="B38" s="9" t="s">
        <v>49</v>
      </c>
      <c r="C38" s="20" t="str">
        <f aca="false">IFERROR(INDEX(Autodiagnóstico!$B$5:$B$12,MATCH($B38,Autodiagnóstico!$A$5:$A$12,0)),"")</f>
        <v>6 · Monitorización</v>
      </c>
      <c r="D38" s="21" t="s">
        <v>178</v>
      </c>
      <c r="E38" s="22" t="n">
        <v>3</v>
      </c>
      <c r="F38" s="10"/>
      <c r="G38" s="9"/>
      <c r="H38" s="9"/>
      <c r="I38" s="13"/>
      <c r="J38" s="9" t="s">
        <v>179</v>
      </c>
      <c r="K38" s="20" t="str">
        <f aca="false">IF($F38="","",IF(AND($F38="Sí",$G38=""),"Sin evidencia",IF(AND($F38="No aplica",$H38=""),"Justificar el N/A","OK")))</f>
        <v/>
      </c>
    </row>
    <row r="39" customFormat="false" ht="15" hidden="false" customHeight="false" outlineLevel="0" collapsed="false">
      <c r="A39" s="9" t="s">
        <v>180</v>
      </c>
      <c r="B39" s="9" t="s">
        <v>49</v>
      </c>
      <c r="C39" s="20" t="str">
        <f aca="false">IFERROR(INDEX(Autodiagnóstico!$B$5:$B$12,MATCH($B39,Autodiagnóstico!$A$5:$A$12,0)),"")</f>
        <v>6 · Monitorización</v>
      </c>
      <c r="D39" s="21" t="s">
        <v>181</v>
      </c>
      <c r="E39" s="22" t="n">
        <v>3</v>
      </c>
      <c r="F39" s="10"/>
      <c r="G39" s="9"/>
      <c r="H39" s="9"/>
      <c r="I39" s="13"/>
      <c r="J39" s="9" t="s">
        <v>182</v>
      </c>
      <c r="K39" s="20" t="str">
        <f aca="false">IF($F39="","",IF(AND($F39="Sí",$G39=""),"Sin evidencia",IF(AND($F39="No aplica",$H39=""),"Justificar el N/A","OK")))</f>
        <v/>
      </c>
    </row>
    <row r="40" customFormat="false" ht="15" hidden="false" customHeight="false" outlineLevel="0" collapsed="false">
      <c r="A40" s="9" t="s">
        <v>183</v>
      </c>
      <c r="B40" s="9" t="s">
        <v>49</v>
      </c>
      <c r="C40" s="20" t="str">
        <f aca="false">IFERROR(INDEX(Autodiagnóstico!$B$5:$B$12,MATCH($B40,Autodiagnóstico!$A$5:$A$12,0)),"")</f>
        <v>6 · Monitorización</v>
      </c>
      <c r="D40" s="21" t="s">
        <v>184</v>
      </c>
      <c r="E40" s="22" t="n">
        <v>4</v>
      </c>
      <c r="F40" s="10"/>
      <c r="G40" s="9"/>
      <c r="H40" s="9"/>
      <c r="I40" s="13"/>
      <c r="J40" s="9" t="s">
        <v>93</v>
      </c>
      <c r="K40" s="20" t="str">
        <f aca="false">IF($F40="","",IF(AND($F40="Sí",$G40=""),"Sin evidencia",IF(AND($F40="No aplica",$H40=""),"Justificar el N/A","OK")))</f>
        <v/>
      </c>
    </row>
    <row r="41" customFormat="false" ht="15" hidden="false" customHeight="false" outlineLevel="0" collapsed="false">
      <c r="A41" s="9" t="s">
        <v>185</v>
      </c>
      <c r="B41" s="9" t="s">
        <v>51</v>
      </c>
      <c r="C41" s="20" t="str">
        <f aca="false">IFERROR(INDEX(Autodiagnóstico!$B$5:$B$12,MATCH($B41,Autodiagnóstico!$A$5:$A$12,0)),"")</f>
        <v>7 · Infraestructura</v>
      </c>
      <c r="D41" s="21" t="s">
        <v>186</v>
      </c>
      <c r="E41" s="22" t="n">
        <v>1</v>
      </c>
      <c r="F41" s="10"/>
      <c r="G41" s="9"/>
      <c r="H41" s="9"/>
      <c r="I41" s="13"/>
      <c r="J41" s="9" t="s">
        <v>187</v>
      </c>
      <c r="K41" s="20" t="str">
        <f aca="false">IF($F41="","",IF(AND($F41="Sí",$G41=""),"Sin evidencia",IF(AND($F41="No aplica",$H41=""),"Justificar el N/A","OK")))</f>
        <v/>
      </c>
    </row>
    <row r="42" customFormat="false" ht="15" hidden="false" customHeight="false" outlineLevel="0" collapsed="false">
      <c r="A42" s="9" t="s">
        <v>188</v>
      </c>
      <c r="B42" s="9" t="s">
        <v>51</v>
      </c>
      <c r="C42" s="20" t="str">
        <f aca="false">IFERROR(INDEX(Autodiagnóstico!$B$5:$B$12,MATCH($B42,Autodiagnóstico!$A$5:$A$12,0)),"")</f>
        <v>7 · Infraestructura</v>
      </c>
      <c r="D42" s="21" t="s">
        <v>189</v>
      </c>
      <c r="E42" s="22" t="n">
        <v>1</v>
      </c>
      <c r="F42" s="10"/>
      <c r="G42" s="9"/>
      <c r="H42" s="9"/>
      <c r="I42" s="13"/>
      <c r="J42" s="9" t="s">
        <v>190</v>
      </c>
      <c r="K42" s="20" t="str">
        <f aca="false">IF($F42="","",IF(AND($F42="Sí",$G42=""),"Sin evidencia",IF(AND($F42="No aplica",$H42=""),"Justificar el N/A","OK")))</f>
        <v/>
      </c>
    </row>
    <row r="43" customFormat="false" ht="15" hidden="false" customHeight="false" outlineLevel="0" collapsed="false">
      <c r="A43" s="9" t="s">
        <v>191</v>
      </c>
      <c r="B43" s="9" t="s">
        <v>51</v>
      </c>
      <c r="C43" s="20" t="str">
        <f aca="false">IFERROR(INDEX(Autodiagnóstico!$B$5:$B$12,MATCH($B43,Autodiagnóstico!$A$5:$A$12,0)),"")</f>
        <v>7 · Infraestructura</v>
      </c>
      <c r="D43" s="21" t="s">
        <v>192</v>
      </c>
      <c r="E43" s="22" t="n">
        <v>2</v>
      </c>
      <c r="F43" s="10"/>
      <c r="G43" s="9"/>
      <c r="H43" s="9"/>
      <c r="I43" s="13"/>
      <c r="J43" s="9" t="s">
        <v>193</v>
      </c>
      <c r="K43" s="20" t="str">
        <f aca="false">IF($F43="","",IF(AND($F43="Sí",$G43=""),"Sin evidencia",IF(AND($F43="No aplica",$H43=""),"Justificar el N/A","OK")))</f>
        <v/>
      </c>
    </row>
    <row r="44" customFormat="false" ht="15" hidden="false" customHeight="false" outlineLevel="0" collapsed="false">
      <c r="A44" s="9" t="s">
        <v>194</v>
      </c>
      <c r="B44" s="9" t="s">
        <v>51</v>
      </c>
      <c r="C44" s="20" t="str">
        <f aca="false">IFERROR(INDEX(Autodiagnóstico!$B$5:$B$12,MATCH($B44,Autodiagnóstico!$A$5:$A$12,0)),"")</f>
        <v>7 · Infraestructura</v>
      </c>
      <c r="D44" s="21" t="s">
        <v>195</v>
      </c>
      <c r="E44" s="22" t="n">
        <v>2</v>
      </c>
      <c r="F44" s="10"/>
      <c r="G44" s="9"/>
      <c r="H44" s="9"/>
      <c r="I44" s="13"/>
      <c r="J44" s="9" t="s">
        <v>196</v>
      </c>
      <c r="K44" s="20" t="str">
        <f aca="false">IF($F44="","",IF(AND($F44="Sí",$G44=""),"Sin evidencia",IF(AND($F44="No aplica",$H44=""),"Justificar el N/A","OK")))</f>
        <v/>
      </c>
    </row>
    <row r="45" customFormat="false" ht="15" hidden="false" customHeight="false" outlineLevel="0" collapsed="false">
      <c r="A45" s="9" t="s">
        <v>197</v>
      </c>
      <c r="B45" s="9" t="s">
        <v>51</v>
      </c>
      <c r="C45" s="20" t="str">
        <f aca="false">IFERROR(INDEX(Autodiagnóstico!$B$5:$B$12,MATCH($B45,Autodiagnóstico!$A$5:$A$12,0)),"")</f>
        <v>7 · Infraestructura</v>
      </c>
      <c r="D45" s="21" t="s">
        <v>198</v>
      </c>
      <c r="E45" s="22" t="n">
        <v>3</v>
      </c>
      <c r="F45" s="10"/>
      <c r="G45" s="9"/>
      <c r="H45" s="9"/>
      <c r="I45" s="13"/>
      <c r="J45" s="9" t="s">
        <v>199</v>
      </c>
      <c r="K45" s="20" t="str">
        <f aca="false">IF($F45="","",IF(AND($F45="Sí",$G45=""),"Sin evidencia",IF(AND($F45="No aplica",$H45=""),"Justificar el N/A","OK")))</f>
        <v/>
      </c>
    </row>
    <row r="46" customFormat="false" ht="15" hidden="false" customHeight="false" outlineLevel="0" collapsed="false">
      <c r="A46" s="9" t="s">
        <v>200</v>
      </c>
      <c r="B46" s="9" t="s">
        <v>51</v>
      </c>
      <c r="C46" s="20" t="str">
        <f aca="false">IFERROR(INDEX(Autodiagnóstico!$B$5:$B$12,MATCH($B46,Autodiagnóstico!$A$5:$A$12,0)),"")</f>
        <v>7 · Infraestructura</v>
      </c>
      <c r="D46" s="21" t="s">
        <v>201</v>
      </c>
      <c r="E46" s="22" t="n">
        <v>4</v>
      </c>
      <c r="F46" s="10"/>
      <c r="G46" s="9"/>
      <c r="H46" s="9"/>
      <c r="I46" s="13"/>
      <c r="J46" s="9" t="s">
        <v>93</v>
      </c>
      <c r="K46" s="20" t="str">
        <f aca="false">IF($F46="","",IF(AND($F46="Sí",$G46=""),"Sin evidencia",IF(AND($F46="No aplica",$H46=""),"Justificar el N/A","OK")))</f>
        <v/>
      </c>
    </row>
    <row r="47" customFormat="false" ht="15" hidden="false" customHeight="false" outlineLevel="0" collapsed="false">
      <c r="A47" s="9" t="s">
        <v>202</v>
      </c>
      <c r="B47" s="9" t="s">
        <v>53</v>
      </c>
      <c r="C47" s="20" t="str">
        <f aca="false">IFERROR(INDEX(Autodiagnóstico!$B$5:$B$12,MATCH($B47,Autodiagnóstico!$A$5:$A$12,0)),"")</f>
        <v>8 · Cumplimiento</v>
      </c>
      <c r="D47" s="21" t="s">
        <v>203</v>
      </c>
      <c r="E47" s="22" t="n">
        <v>1</v>
      </c>
      <c r="F47" s="10"/>
      <c r="G47" s="9"/>
      <c r="H47" s="9"/>
      <c r="I47" s="13"/>
      <c r="J47" s="9" t="s">
        <v>93</v>
      </c>
      <c r="K47" s="20" t="str">
        <f aca="false">IF($F47="","",IF(AND($F47="Sí",$G47=""),"Sin evidencia",IF(AND($F47="No aplica",$H47=""),"Justificar el N/A","OK")))</f>
        <v/>
      </c>
    </row>
    <row r="48" customFormat="false" ht="15" hidden="false" customHeight="false" outlineLevel="0" collapsed="false">
      <c r="A48" s="9" t="s">
        <v>204</v>
      </c>
      <c r="B48" s="9" t="s">
        <v>53</v>
      </c>
      <c r="C48" s="20" t="str">
        <f aca="false">IFERROR(INDEX(Autodiagnóstico!$B$5:$B$12,MATCH($B48,Autodiagnóstico!$A$5:$A$12,0)),"")</f>
        <v>8 · Cumplimiento</v>
      </c>
      <c r="D48" s="21" t="s">
        <v>205</v>
      </c>
      <c r="E48" s="22" t="n">
        <v>1</v>
      </c>
      <c r="F48" s="10"/>
      <c r="G48" s="9"/>
      <c r="H48" s="9"/>
      <c r="I48" s="13"/>
      <c r="J48" s="9" t="s">
        <v>93</v>
      </c>
      <c r="K48" s="20" t="str">
        <f aca="false">IF($F48="","",IF(AND($F48="Sí",$G48=""),"Sin evidencia",IF(AND($F48="No aplica",$H48=""),"Justificar el N/A","OK")))</f>
        <v/>
      </c>
    </row>
    <row r="49" customFormat="false" ht="15" hidden="false" customHeight="false" outlineLevel="0" collapsed="false">
      <c r="A49" s="9" t="s">
        <v>206</v>
      </c>
      <c r="B49" s="9" t="s">
        <v>53</v>
      </c>
      <c r="C49" s="20" t="str">
        <f aca="false">IFERROR(INDEX(Autodiagnóstico!$B$5:$B$12,MATCH($B49,Autodiagnóstico!$A$5:$A$12,0)),"")</f>
        <v>8 · Cumplimiento</v>
      </c>
      <c r="D49" s="21" t="s">
        <v>207</v>
      </c>
      <c r="E49" s="22" t="n">
        <v>2</v>
      </c>
      <c r="F49" s="10"/>
      <c r="G49" s="9"/>
      <c r="H49" s="9"/>
      <c r="I49" s="13"/>
      <c r="J49" s="9" t="s">
        <v>93</v>
      </c>
      <c r="K49" s="20" t="str">
        <f aca="false">IF($F49="","",IF(AND($F49="Sí",$G49=""),"Sin evidencia",IF(AND($F49="No aplica",$H49=""),"Justificar el N/A","OK")))</f>
        <v/>
      </c>
    </row>
    <row r="50" customFormat="false" ht="15" hidden="false" customHeight="false" outlineLevel="0" collapsed="false">
      <c r="A50" s="9" t="s">
        <v>208</v>
      </c>
      <c r="B50" s="9" t="s">
        <v>53</v>
      </c>
      <c r="C50" s="20" t="str">
        <f aca="false">IFERROR(INDEX(Autodiagnóstico!$B$5:$B$12,MATCH($B50,Autodiagnóstico!$A$5:$A$12,0)),"")</f>
        <v>8 · Cumplimiento</v>
      </c>
      <c r="D50" s="21" t="s">
        <v>209</v>
      </c>
      <c r="E50" s="22" t="n">
        <v>2</v>
      </c>
      <c r="F50" s="10"/>
      <c r="G50" s="9"/>
      <c r="H50" s="9"/>
      <c r="I50" s="13"/>
      <c r="J50" s="9" t="s">
        <v>93</v>
      </c>
      <c r="K50" s="20" t="str">
        <f aca="false">IF($F50="","",IF(AND($F50="Sí",$G50=""),"Sin evidencia",IF(AND($F50="No aplica",$H50=""),"Justificar el N/A","OK")))</f>
        <v/>
      </c>
    </row>
    <row r="51" customFormat="false" ht="15" hidden="false" customHeight="false" outlineLevel="0" collapsed="false">
      <c r="A51" s="9" t="s">
        <v>210</v>
      </c>
      <c r="B51" s="9" t="s">
        <v>53</v>
      </c>
      <c r="C51" s="20" t="str">
        <f aca="false">IFERROR(INDEX(Autodiagnóstico!$B$5:$B$12,MATCH($B51,Autodiagnóstico!$A$5:$A$12,0)),"")</f>
        <v>8 · Cumplimiento</v>
      </c>
      <c r="D51" s="21" t="s">
        <v>211</v>
      </c>
      <c r="E51" s="22" t="n">
        <v>3</v>
      </c>
      <c r="F51" s="10"/>
      <c r="G51" s="9"/>
      <c r="H51" s="9"/>
      <c r="I51" s="13"/>
      <c r="J51" s="9" t="s">
        <v>93</v>
      </c>
      <c r="K51" s="20" t="str">
        <f aca="false">IF($F51="","",IF(AND($F51="Sí",$G51=""),"Sin evidencia",IF(AND($F51="No aplica",$H51=""),"Justificar el N/A","OK")))</f>
        <v/>
      </c>
    </row>
    <row r="52" customFormat="false" ht="15" hidden="false" customHeight="false" outlineLevel="0" collapsed="false">
      <c r="A52" s="9" t="s">
        <v>212</v>
      </c>
      <c r="B52" s="9" t="s">
        <v>53</v>
      </c>
      <c r="C52" s="20" t="str">
        <f aca="false">IFERROR(INDEX(Autodiagnóstico!$B$5:$B$12,MATCH($B52,Autodiagnóstico!$A$5:$A$12,0)),"")</f>
        <v>8 · Cumplimiento</v>
      </c>
      <c r="D52" s="21" t="s">
        <v>213</v>
      </c>
      <c r="E52" s="22" t="n">
        <v>4</v>
      </c>
      <c r="F52" s="10"/>
      <c r="G52" s="9"/>
      <c r="H52" s="9"/>
      <c r="I52" s="13"/>
      <c r="J52" s="9" t="s">
        <v>93</v>
      </c>
      <c r="K52" s="20" t="str">
        <f aca="false">IF($F52="","",IF(AND($F52="Sí",$G52=""),"Sin evidencia",IF(AND($F52="No aplica",$H52=""),"Justificar el N/A","OK")))</f>
        <v/>
      </c>
    </row>
    <row r="54" customFormat="false" ht="15" hidden="false" customHeight="false" outlineLevel="0" collapsed="false">
      <c r="D54" s="14" t="s">
        <v>214</v>
      </c>
      <c r="F54" s="23" t="n">
        <f aca="false">IF((52-4)-COUNTIF($F$5:$F$52,"No aplica")=0,"",COUNTIF($F$5:$F$52,"Sí")/((52-4)-COUNTIF($F$5:$F$52,"No aplica")))</f>
        <v>0.0208333333333333</v>
      </c>
    </row>
  </sheetData>
  <conditionalFormatting sqref="K5:K52">
    <cfRule type="expression" priority="2" aboveAverage="0" equalAverage="0" bottom="0" percent="0" rank="0" text="" dxfId="4">
      <formula>AND(LEN($K5)&gt;0,$K5&lt;&gt;"OK")</formula>
    </cfRule>
  </conditionalFormatting>
  <conditionalFormatting sqref="F5:F52">
    <cfRule type="cellIs" priority="3" operator="equal" aboveAverage="0" equalAverage="0" bottom="0" percent="0" rank="0" text="" dxfId="1">
      <formula>"Sí"</formula>
    </cfRule>
  </conditionalFormatting>
  <dataValidations count="1">
    <dataValidation allowBlank="true" error="Seleccione Sí, Parcial, No o No aplica." errorStyle="stop" errorTitle="Valor no admitido" operator="between" showDropDown="false" showErrorMessage="true" showInputMessage="false" sqref="F5:F52" type="list">
      <formula1>L_Estado_Ctrl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32"/>
    <col collapsed="false" customWidth="true" hidden="false" outlineLevel="0" max="5" min="5" style="0" width="34"/>
    <col collapsed="false" customWidth="true" hidden="false" outlineLevel="0" max="6" min="6" style="0" width="28"/>
    <col collapsed="false" customWidth="true" hidden="false" outlineLevel="0" max="7" min="7" style="0" width="26"/>
    <col collapsed="false" customWidth="true" hidden="false" outlineLevel="0" max="8" min="8" style="0" width="34"/>
    <col collapsed="false" customWidth="true" hidden="false" outlineLevel="0" max="9" min="9" style="0" width="16"/>
    <col collapsed="false" customWidth="true" hidden="false" outlineLevel="0" max="10" min="10" style="0" width="40"/>
  </cols>
  <sheetData>
    <row r="1" customFormat="false" ht="17.35" hidden="false" customHeight="false" outlineLevel="0" collapsed="false">
      <c r="A1" s="5" t="s">
        <v>215</v>
      </c>
    </row>
    <row r="2" customFormat="false" ht="15" hidden="false" customHeight="false" outlineLevel="0" collapsed="false">
      <c r="A2" s="6" t="s">
        <v>216</v>
      </c>
    </row>
    <row r="4" customFormat="false" ht="33.75" hidden="false" customHeight="true" outlineLevel="0" collapsed="false">
      <c r="A4" s="7" t="s">
        <v>25</v>
      </c>
      <c r="B4" s="7" t="s">
        <v>26</v>
      </c>
      <c r="C4" s="7" t="s">
        <v>217</v>
      </c>
      <c r="D4" s="7" t="s">
        <v>218</v>
      </c>
      <c r="E4" s="7" t="s">
        <v>219</v>
      </c>
      <c r="F4" s="7" t="s">
        <v>220</v>
      </c>
      <c r="G4" s="7" t="s">
        <v>221</v>
      </c>
      <c r="H4" s="7" t="s">
        <v>222</v>
      </c>
      <c r="I4" s="7" t="s">
        <v>223</v>
      </c>
      <c r="J4" s="7" t="s">
        <v>224</v>
      </c>
    </row>
    <row r="5" customFormat="false" ht="31.5" hidden="false" customHeight="true" outlineLevel="0" collapsed="false">
      <c r="A5" s="24" t="s">
        <v>37</v>
      </c>
      <c r="B5" s="25" t="s">
        <v>38</v>
      </c>
      <c r="C5" s="25" t="s">
        <v>225</v>
      </c>
      <c r="D5" s="25" t="s">
        <v>226</v>
      </c>
      <c r="E5" s="25" t="s">
        <v>227</v>
      </c>
      <c r="F5" s="25" t="s">
        <v>228</v>
      </c>
      <c r="G5" s="25" t="s">
        <v>229</v>
      </c>
      <c r="H5" s="25" t="s">
        <v>230</v>
      </c>
      <c r="I5" s="25" t="s">
        <v>231</v>
      </c>
      <c r="J5" s="25" t="s">
        <v>232</v>
      </c>
    </row>
    <row r="6" customFormat="false" ht="31.5" hidden="false" customHeight="true" outlineLevel="0" collapsed="false">
      <c r="A6" s="24" t="s">
        <v>41</v>
      </c>
      <c r="B6" s="25" t="s">
        <v>42</v>
      </c>
      <c r="C6" s="25" t="s">
        <v>233</v>
      </c>
      <c r="D6" s="25" t="s">
        <v>234</v>
      </c>
      <c r="E6" s="25" t="s">
        <v>235</v>
      </c>
      <c r="F6" s="25" t="s">
        <v>236</v>
      </c>
      <c r="G6" s="25" t="s">
        <v>237</v>
      </c>
      <c r="H6" s="25" t="s">
        <v>238</v>
      </c>
      <c r="I6" s="25" t="s">
        <v>239</v>
      </c>
      <c r="J6" s="25" t="s">
        <v>240</v>
      </c>
    </row>
    <row r="7" customFormat="false" ht="31.5" hidden="false" customHeight="true" outlineLevel="0" collapsed="false">
      <c r="A7" s="24" t="s">
        <v>43</v>
      </c>
      <c r="B7" s="25" t="s">
        <v>44</v>
      </c>
      <c r="C7" s="25" t="s">
        <v>241</v>
      </c>
      <c r="D7" s="25" t="s">
        <v>242</v>
      </c>
      <c r="E7" s="25" t="s">
        <v>243</v>
      </c>
      <c r="F7" s="25" t="s">
        <v>244</v>
      </c>
      <c r="G7" s="25" t="s">
        <v>245</v>
      </c>
      <c r="H7" s="25" t="s">
        <v>93</v>
      </c>
      <c r="I7" s="25" t="s">
        <v>246</v>
      </c>
      <c r="J7" s="25" t="s">
        <v>247</v>
      </c>
    </row>
    <row r="8" customFormat="false" ht="31.5" hidden="false" customHeight="true" outlineLevel="0" collapsed="false">
      <c r="A8" s="24" t="s">
        <v>45</v>
      </c>
      <c r="B8" s="25" t="s">
        <v>46</v>
      </c>
      <c r="C8" s="25" t="s">
        <v>248</v>
      </c>
      <c r="D8" s="25" t="s">
        <v>249</v>
      </c>
      <c r="E8" s="25" t="s">
        <v>250</v>
      </c>
      <c r="F8" s="25" t="s">
        <v>251</v>
      </c>
      <c r="G8" s="25" t="s">
        <v>252</v>
      </c>
      <c r="H8" s="25" t="s">
        <v>253</v>
      </c>
      <c r="I8" s="25" t="s">
        <v>254</v>
      </c>
      <c r="J8" s="25" t="s">
        <v>255</v>
      </c>
    </row>
    <row r="9" customFormat="false" ht="31.5" hidden="false" customHeight="true" outlineLevel="0" collapsed="false">
      <c r="A9" s="24" t="s">
        <v>47</v>
      </c>
      <c r="B9" s="25" t="s">
        <v>48</v>
      </c>
      <c r="C9" s="25" t="s">
        <v>256</v>
      </c>
      <c r="D9" s="25" t="s">
        <v>257</v>
      </c>
      <c r="E9" s="25" t="s">
        <v>258</v>
      </c>
      <c r="F9" s="25" t="s">
        <v>259</v>
      </c>
      <c r="G9" s="25" t="s">
        <v>260</v>
      </c>
      <c r="H9" s="25" t="s">
        <v>261</v>
      </c>
      <c r="I9" s="25" t="s">
        <v>262</v>
      </c>
      <c r="J9" s="25" t="s">
        <v>263</v>
      </c>
    </row>
    <row r="10" customFormat="false" ht="31.5" hidden="false" customHeight="true" outlineLevel="0" collapsed="false">
      <c r="A10" s="24" t="s">
        <v>49</v>
      </c>
      <c r="B10" s="25" t="s">
        <v>50</v>
      </c>
      <c r="C10" s="25" t="s">
        <v>264</v>
      </c>
      <c r="D10" s="25" t="s">
        <v>265</v>
      </c>
      <c r="E10" s="25" t="s">
        <v>266</v>
      </c>
      <c r="F10" s="25" t="s">
        <v>267</v>
      </c>
      <c r="G10" s="25" t="s">
        <v>268</v>
      </c>
      <c r="H10" s="25" t="s">
        <v>269</v>
      </c>
      <c r="I10" s="25" t="s">
        <v>231</v>
      </c>
      <c r="J10" s="25" t="s">
        <v>270</v>
      </c>
    </row>
    <row r="11" customFormat="false" ht="31.5" hidden="false" customHeight="true" outlineLevel="0" collapsed="false">
      <c r="A11" s="24" t="s">
        <v>51</v>
      </c>
      <c r="B11" s="25" t="s">
        <v>52</v>
      </c>
      <c r="C11" s="25" t="s">
        <v>271</v>
      </c>
      <c r="D11" s="25" t="s">
        <v>272</v>
      </c>
      <c r="E11" s="25" t="s">
        <v>273</v>
      </c>
      <c r="F11" s="25" t="s">
        <v>274</v>
      </c>
      <c r="G11" s="25" t="s">
        <v>275</v>
      </c>
      <c r="H11" s="25" t="s">
        <v>276</v>
      </c>
      <c r="I11" s="25" t="s">
        <v>231</v>
      </c>
      <c r="J11" s="25" t="s">
        <v>277</v>
      </c>
    </row>
    <row r="12" customFormat="false" ht="31.5" hidden="false" customHeight="true" outlineLevel="0" collapsed="false">
      <c r="A12" s="24" t="s">
        <v>53</v>
      </c>
      <c r="B12" s="25" t="s">
        <v>54</v>
      </c>
      <c r="C12" s="25" t="s">
        <v>278</v>
      </c>
      <c r="D12" s="25" t="s">
        <v>279</v>
      </c>
      <c r="E12" s="25" t="s">
        <v>280</v>
      </c>
      <c r="F12" s="25" t="s">
        <v>281</v>
      </c>
      <c r="G12" s="25" t="s">
        <v>282</v>
      </c>
      <c r="H12" s="25" t="s">
        <v>93</v>
      </c>
      <c r="I12" s="25" t="s">
        <v>283</v>
      </c>
      <c r="J12" s="25" t="s">
        <v>284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10"/>
    <col collapsed="false" customWidth="true" hidden="false" outlineLevel="0" max="8" min="8" style="0" width="8"/>
    <col collapsed="false" customWidth="true" hidden="false" outlineLevel="0" max="9" min="9" style="0" width="16"/>
    <col collapsed="false" customWidth="true" hidden="false" outlineLevel="0" max="10" min="10" style="0" width="34"/>
  </cols>
  <sheetData>
    <row r="1" customFormat="false" ht="17.35" hidden="false" customHeight="false" outlineLevel="0" collapsed="false">
      <c r="A1" s="5" t="s">
        <v>285</v>
      </c>
    </row>
    <row r="2" customFormat="false" ht="15" hidden="false" customHeight="false" outlineLevel="0" collapsed="false">
      <c r="A2" s="6" t="s">
        <v>286</v>
      </c>
    </row>
    <row r="4" customFormat="false" ht="33.75" hidden="false" customHeight="true" outlineLevel="0" collapsed="false">
      <c r="A4" s="7" t="s">
        <v>26</v>
      </c>
      <c r="B4" s="7" t="s">
        <v>287</v>
      </c>
      <c r="C4" s="7" t="s">
        <v>14</v>
      </c>
      <c r="D4" s="7" t="s">
        <v>288</v>
      </c>
      <c r="E4" s="7" t="s">
        <v>32</v>
      </c>
      <c r="F4" s="7" t="s">
        <v>289</v>
      </c>
      <c r="G4" s="7" t="s">
        <v>18</v>
      </c>
      <c r="H4" s="7" t="s">
        <v>290</v>
      </c>
      <c r="I4" s="7" t="s">
        <v>291</v>
      </c>
      <c r="J4" s="7" t="s">
        <v>31</v>
      </c>
    </row>
    <row r="5" customFormat="false" ht="15" hidden="false" customHeight="false" outlineLevel="0" collapsed="false">
      <c r="A5" s="9" t="str">
        <f aca="false">Autodiagnóstico!$B5</f>
        <v>1 · Acceso a modelos</v>
      </c>
      <c r="B5" s="12" t="n">
        <f aca="false">IF(Autodiagnóstico!$C5="","",Autodiagnóstico!$C5)</f>
        <v>2</v>
      </c>
      <c r="C5" s="12" t="n">
        <f aca="false">IF(Autodiagnóstico!$G5="","",Autodiagnóstico!$G5)</f>
        <v>0</v>
      </c>
      <c r="D5" s="12" t="n">
        <f aca="false">IF(Autodiagnóstico!$D5="","",Autodiagnóstico!$D5)</f>
        <v>3</v>
      </c>
      <c r="E5" s="12" t="n">
        <f aca="false">IF(Autodiagnóstico!$I5="","",Autodiagnóstico!$I5)</f>
        <v>1</v>
      </c>
      <c r="F5" s="12" t="n">
        <f aca="false">IF(Autodiagnóstico!$E5="","",Autodiagnóstico!$E5)</f>
        <v>1</v>
      </c>
      <c r="G5" s="12" t="n">
        <f aca="false">IF(Autodiagnóstico!$J5="","",Autodiagnóstico!$J5)</f>
        <v>1</v>
      </c>
      <c r="H5" s="12" t="n">
        <f aca="false">IF($G5="","",RANK($G5,$G$5:$G$12,0))</f>
        <v>1</v>
      </c>
      <c r="I5" s="26" t="n">
        <f aca="false">IF(COUNTIFS(Checklist!$B$5:$B$52,Autodiagnóstico!$A5,Checklist!$F$5:$F$52,"&lt;&gt;No aplica")=0,"",COUNTIFS(Checklist!$B$5:$B$52,Autodiagnóstico!$A5,Checklist!$F$5:$F$52,"Sí")/COUNTIFS(Checklist!$B$5:$B$52,Autodiagnóstico!$A5,Checklist!$F$5:$F$52,"&lt;&gt;No aplica"))</f>
        <v>0.166666666666667</v>
      </c>
      <c r="J5" s="11" t="str">
        <f aca="false">IF(Autodiagnóstico!$H5="","",Autodiagnóstico!$H5)</f>
        <v>Declarado por encima de la evidencia</v>
      </c>
    </row>
    <row r="6" customFormat="false" ht="15" hidden="false" customHeight="false" outlineLevel="0" collapsed="false">
      <c r="A6" s="9" t="str">
        <f aca="false">Autodiagnóstico!$B6</f>
        <v>2 · Protección de datos</v>
      </c>
      <c r="B6" s="12" t="str">
        <f aca="false">IF(Autodiagnóstico!$C6="","",Autodiagnóstico!$C6)</f>
        <v/>
      </c>
      <c r="C6" s="12" t="n">
        <f aca="false">IF(Autodiagnóstico!$G6="","",Autodiagnóstico!$G6)</f>
        <v>0</v>
      </c>
      <c r="D6" s="12" t="str">
        <f aca="false">IF(Autodiagnóstico!$D6="","",Autodiagnóstico!$D6)</f>
        <v/>
      </c>
      <c r="E6" s="12" t="str">
        <f aca="false">IF(Autodiagnóstico!$I6="","",Autodiagnóstico!$I6)</f>
        <v/>
      </c>
      <c r="F6" s="12" t="n">
        <f aca="false">IF(Autodiagnóstico!$E6="","",Autodiagnóstico!$E6)</f>
        <v>1</v>
      </c>
      <c r="G6" s="12" t="str">
        <f aca="false">IF(Autodiagnóstico!$J6="","",Autodiagnóstico!$J6)</f>
        <v/>
      </c>
      <c r="H6" s="12" t="str">
        <f aca="false">IF($G6="","",RANK($G6,$G$5:$G$12,0))</f>
        <v/>
      </c>
      <c r="I6" s="26" t="n">
        <f aca="false">IF(COUNTIFS(Checklist!$B$5:$B$52,Autodiagnóstico!$A6,Checklist!$F$5:$F$52,"&lt;&gt;No aplica")=0,"",COUNTIFS(Checklist!$B$5:$B$52,Autodiagnóstico!$A6,Checklist!$F$5:$F$52,"Sí")/COUNTIFS(Checklist!$B$5:$B$52,Autodiagnóstico!$A6,Checklist!$F$5:$F$52,"&lt;&gt;No aplica"))</f>
        <v>0</v>
      </c>
      <c r="J6" s="11" t="str">
        <f aca="false">IF(Autodiagnóstico!$H6="","",Autodiagnóstico!$H6)</f>
        <v/>
      </c>
    </row>
    <row r="7" customFormat="false" ht="15" hidden="false" customHeight="false" outlineLevel="0" collapsed="false">
      <c r="A7" s="9" t="str">
        <f aca="false">Autodiagnóstico!$B7</f>
        <v>3 · Gobierno de IA</v>
      </c>
      <c r="B7" s="12" t="str">
        <f aca="false">IF(Autodiagnóstico!$C7="","",Autodiagnóstico!$C7)</f>
        <v/>
      </c>
      <c r="C7" s="12" t="n">
        <f aca="false">IF(Autodiagnóstico!$G7="","",Autodiagnóstico!$G7)</f>
        <v>0</v>
      </c>
      <c r="D7" s="12" t="str">
        <f aca="false">IF(Autodiagnóstico!$D7="","",Autodiagnóstico!$D7)</f>
        <v/>
      </c>
      <c r="E7" s="12" t="str">
        <f aca="false">IF(Autodiagnóstico!$I7="","",Autodiagnóstico!$I7)</f>
        <v/>
      </c>
      <c r="F7" s="12" t="n">
        <f aca="false">IF(Autodiagnóstico!$E7="","",Autodiagnóstico!$E7)</f>
        <v>1</v>
      </c>
      <c r="G7" s="12" t="str">
        <f aca="false">IF(Autodiagnóstico!$J7="","",Autodiagnóstico!$J7)</f>
        <v/>
      </c>
      <c r="H7" s="12" t="str">
        <f aca="false">IF($G7="","",RANK($G7,$G$5:$G$12,0))</f>
        <v/>
      </c>
      <c r="I7" s="26" t="n">
        <f aca="false">IF(COUNTIFS(Checklist!$B$5:$B$52,Autodiagnóstico!$A7,Checklist!$F$5:$F$52,"&lt;&gt;No aplica")=0,"",COUNTIFS(Checklist!$B$5:$B$52,Autodiagnóstico!$A7,Checklist!$F$5:$F$52,"Sí")/COUNTIFS(Checklist!$B$5:$B$52,Autodiagnóstico!$A7,Checklist!$F$5:$F$52,"&lt;&gt;No aplica"))</f>
        <v>0</v>
      </c>
      <c r="J7" s="11" t="str">
        <f aca="false">IF(Autodiagnóstico!$H7="","",Autodiagnóstico!$H7)</f>
        <v/>
      </c>
    </row>
    <row r="8" customFormat="false" ht="15" hidden="false" customHeight="false" outlineLevel="0" collapsed="false">
      <c r="A8" s="9" t="str">
        <f aca="false">Autodiagnóstico!$B8</f>
        <v>4 · Hardening del modelo</v>
      </c>
      <c r="B8" s="12" t="str">
        <f aca="false">IF(Autodiagnóstico!$C8="","",Autodiagnóstico!$C8)</f>
        <v/>
      </c>
      <c r="C8" s="12" t="n">
        <f aca="false">IF(Autodiagnóstico!$G8="","",Autodiagnóstico!$G8)</f>
        <v>0</v>
      </c>
      <c r="D8" s="12" t="str">
        <f aca="false">IF(Autodiagnóstico!$D8="","",Autodiagnóstico!$D8)</f>
        <v/>
      </c>
      <c r="E8" s="12" t="str">
        <f aca="false">IF(Autodiagnóstico!$I8="","",Autodiagnóstico!$I8)</f>
        <v/>
      </c>
      <c r="F8" s="12" t="n">
        <f aca="false">IF(Autodiagnóstico!$E8="","",Autodiagnóstico!$E8)</f>
        <v>1</v>
      </c>
      <c r="G8" s="12" t="str">
        <f aca="false">IF(Autodiagnóstico!$J8="","",Autodiagnóstico!$J8)</f>
        <v/>
      </c>
      <c r="H8" s="12" t="str">
        <f aca="false">IF($G8="","",RANK($G8,$G$5:$G$12,0))</f>
        <v/>
      </c>
      <c r="I8" s="26" t="n">
        <f aca="false">IF(COUNTIFS(Checklist!$B$5:$B$52,Autodiagnóstico!$A8,Checklist!$F$5:$F$52,"&lt;&gt;No aplica")=0,"",COUNTIFS(Checklist!$B$5:$B$52,Autodiagnóstico!$A8,Checklist!$F$5:$F$52,"Sí")/COUNTIFS(Checklist!$B$5:$B$52,Autodiagnóstico!$A8,Checklist!$F$5:$F$52,"&lt;&gt;No aplica"))</f>
        <v>0</v>
      </c>
      <c r="J8" s="11" t="str">
        <f aca="false">IF(Autodiagnóstico!$H8="","",Autodiagnóstico!$H8)</f>
        <v/>
      </c>
    </row>
    <row r="9" customFormat="false" ht="15" hidden="false" customHeight="false" outlineLevel="0" collapsed="false">
      <c r="A9" s="9" t="str">
        <f aca="false">Autodiagnóstico!$B9</f>
        <v>5 · Cadena de suministro</v>
      </c>
      <c r="B9" s="12" t="str">
        <f aca="false">IF(Autodiagnóstico!$C9="","",Autodiagnóstico!$C9)</f>
        <v/>
      </c>
      <c r="C9" s="12" t="n">
        <f aca="false">IF(Autodiagnóstico!$G9="","",Autodiagnóstico!$G9)</f>
        <v>0</v>
      </c>
      <c r="D9" s="12" t="str">
        <f aca="false">IF(Autodiagnóstico!$D9="","",Autodiagnóstico!$D9)</f>
        <v/>
      </c>
      <c r="E9" s="12" t="str">
        <f aca="false">IF(Autodiagnóstico!$I9="","",Autodiagnóstico!$I9)</f>
        <v/>
      </c>
      <c r="F9" s="12" t="n">
        <f aca="false">IF(Autodiagnóstico!$E9="","",Autodiagnóstico!$E9)</f>
        <v>1</v>
      </c>
      <c r="G9" s="12" t="str">
        <f aca="false">IF(Autodiagnóstico!$J9="","",Autodiagnóstico!$J9)</f>
        <v/>
      </c>
      <c r="H9" s="12" t="str">
        <f aca="false">IF($G9="","",RANK($G9,$G$5:$G$12,0))</f>
        <v/>
      </c>
      <c r="I9" s="26" t="n">
        <f aca="false">IF(COUNTIFS(Checklist!$B$5:$B$52,Autodiagnóstico!$A9,Checklist!$F$5:$F$52,"&lt;&gt;No aplica")=0,"",COUNTIFS(Checklist!$B$5:$B$52,Autodiagnóstico!$A9,Checklist!$F$5:$F$52,"Sí")/COUNTIFS(Checklist!$B$5:$B$52,Autodiagnóstico!$A9,Checklist!$F$5:$F$52,"&lt;&gt;No aplica"))</f>
        <v>0</v>
      </c>
      <c r="J9" s="11" t="str">
        <f aca="false">IF(Autodiagnóstico!$H9="","",Autodiagnóstico!$H9)</f>
        <v/>
      </c>
    </row>
    <row r="10" customFormat="false" ht="15" hidden="false" customHeight="false" outlineLevel="0" collapsed="false">
      <c r="A10" s="9" t="str">
        <f aca="false">Autodiagnóstico!$B10</f>
        <v>6 · Monitorización</v>
      </c>
      <c r="B10" s="12" t="str">
        <f aca="false">IF(Autodiagnóstico!$C10="","",Autodiagnóstico!$C10)</f>
        <v/>
      </c>
      <c r="C10" s="12" t="n">
        <f aca="false">IF(Autodiagnóstico!$G10="","",Autodiagnóstico!$G10)</f>
        <v>0</v>
      </c>
      <c r="D10" s="12" t="str">
        <f aca="false">IF(Autodiagnóstico!$D10="","",Autodiagnóstico!$D10)</f>
        <v/>
      </c>
      <c r="E10" s="12" t="str">
        <f aca="false">IF(Autodiagnóstico!$I10="","",Autodiagnóstico!$I10)</f>
        <v/>
      </c>
      <c r="F10" s="12" t="n">
        <f aca="false">IF(Autodiagnóstico!$E10="","",Autodiagnóstico!$E10)</f>
        <v>1</v>
      </c>
      <c r="G10" s="12" t="str">
        <f aca="false">IF(Autodiagnóstico!$J10="","",Autodiagnóstico!$J10)</f>
        <v/>
      </c>
      <c r="H10" s="12" t="str">
        <f aca="false">IF($G10="","",RANK($G10,$G$5:$G$12,0))</f>
        <v/>
      </c>
      <c r="I10" s="26" t="n">
        <f aca="false">IF(COUNTIFS(Checklist!$B$5:$B$52,Autodiagnóstico!$A10,Checklist!$F$5:$F$52,"&lt;&gt;No aplica")=0,"",COUNTIFS(Checklist!$B$5:$B$52,Autodiagnóstico!$A10,Checklist!$F$5:$F$52,"Sí")/COUNTIFS(Checklist!$B$5:$B$52,Autodiagnóstico!$A10,Checklist!$F$5:$F$52,"&lt;&gt;No aplica"))</f>
        <v>0</v>
      </c>
      <c r="J10" s="11" t="str">
        <f aca="false">IF(Autodiagnóstico!$H10="","",Autodiagnóstico!$H10)</f>
        <v/>
      </c>
    </row>
    <row r="11" customFormat="false" ht="15" hidden="false" customHeight="false" outlineLevel="0" collapsed="false">
      <c r="A11" s="9" t="str">
        <f aca="false">Autodiagnóstico!$B11</f>
        <v>7 · Infraestructura</v>
      </c>
      <c r="B11" s="12" t="str">
        <f aca="false">IF(Autodiagnóstico!$C11="","",Autodiagnóstico!$C11)</f>
        <v/>
      </c>
      <c r="C11" s="12" t="n">
        <f aca="false">IF(Autodiagnóstico!$G11="","",Autodiagnóstico!$G11)</f>
        <v>0</v>
      </c>
      <c r="D11" s="12" t="str">
        <f aca="false">IF(Autodiagnóstico!$D11="","",Autodiagnóstico!$D11)</f>
        <v/>
      </c>
      <c r="E11" s="12" t="str">
        <f aca="false">IF(Autodiagnóstico!$I11="","",Autodiagnóstico!$I11)</f>
        <v/>
      </c>
      <c r="F11" s="12" t="n">
        <f aca="false">IF(Autodiagnóstico!$E11="","",Autodiagnóstico!$E11)</f>
        <v>1</v>
      </c>
      <c r="G11" s="12" t="str">
        <f aca="false">IF(Autodiagnóstico!$J11="","",Autodiagnóstico!$J11)</f>
        <v/>
      </c>
      <c r="H11" s="12" t="str">
        <f aca="false">IF($G11="","",RANK($G11,$G$5:$G$12,0))</f>
        <v/>
      </c>
      <c r="I11" s="26" t="n">
        <f aca="false">IF(COUNTIFS(Checklist!$B$5:$B$52,Autodiagnóstico!$A11,Checklist!$F$5:$F$52,"&lt;&gt;No aplica")=0,"",COUNTIFS(Checklist!$B$5:$B$52,Autodiagnóstico!$A11,Checklist!$F$5:$F$52,"Sí")/COUNTIFS(Checklist!$B$5:$B$52,Autodiagnóstico!$A11,Checklist!$F$5:$F$52,"&lt;&gt;No aplica"))</f>
        <v>0</v>
      </c>
      <c r="J11" s="11" t="str">
        <f aca="false">IF(Autodiagnóstico!$H11="","",Autodiagnóstico!$H11)</f>
        <v/>
      </c>
    </row>
    <row r="12" customFormat="false" ht="15" hidden="false" customHeight="false" outlineLevel="0" collapsed="false">
      <c r="A12" s="9" t="str">
        <f aca="false">Autodiagnóstico!$B12</f>
        <v>8 · Cumplimiento</v>
      </c>
      <c r="B12" s="12" t="str">
        <f aca="false">IF(Autodiagnóstico!$C12="","",Autodiagnóstico!$C12)</f>
        <v/>
      </c>
      <c r="C12" s="12" t="n">
        <f aca="false">IF(Autodiagnóstico!$G12="","",Autodiagnóstico!$G12)</f>
        <v>0</v>
      </c>
      <c r="D12" s="12" t="str">
        <f aca="false">IF(Autodiagnóstico!$D12="","",Autodiagnóstico!$D12)</f>
        <v/>
      </c>
      <c r="E12" s="12" t="str">
        <f aca="false">IF(Autodiagnóstico!$I12="","",Autodiagnóstico!$I12)</f>
        <v/>
      </c>
      <c r="F12" s="12" t="n">
        <f aca="false">IF(Autodiagnóstico!$E12="","",Autodiagnóstico!$E12)</f>
        <v>1</v>
      </c>
      <c r="G12" s="12" t="str">
        <f aca="false">IF(Autodiagnóstico!$J12="","",Autodiagnóstico!$J12)</f>
        <v/>
      </c>
      <c r="H12" s="12" t="str">
        <f aca="false">IF($G12="","",RANK($G12,$G$5:$G$12,0))</f>
        <v/>
      </c>
      <c r="I12" s="26" t="n">
        <f aca="false">IF(COUNTIFS(Checklist!$B$5:$B$52,Autodiagnóstico!$A12,Checklist!$F$5:$F$52,"&lt;&gt;No aplica")=0,"",COUNTIFS(Checklist!$B$5:$B$52,Autodiagnóstico!$A12,Checklist!$F$5:$F$52,"Sí")/COUNTIFS(Checklist!$B$5:$B$52,Autodiagnóstico!$A12,Checklist!$F$5:$F$52,"&lt;&gt;No aplica"))</f>
        <v>0</v>
      </c>
      <c r="J12" s="11" t="str">
        <f aca="false">IF(Autodiagnóstico!$H12="","",Autodiagnóstico!$H12)</f>
        <v/>
      </c>
    </row>
    <row r="15" customFormat="false" ht="15" hidden="false" customHeight="false" outlineLevel="0" collapsed="false">
      <c r="A15" s="14" t="s">
        <v>292</v>
      </c>
      <c r="B15" s="15" t="str">
        <f aca="false">Autodiagnóstico!$B$15</f>
        <v>Complete los 8 dominios</v>
      </c>
    </row>
    <row r="16" customFormat="false" ht="15" hidden="false" customHeight="false" outlineLevel="0" collapsed="false">
      <c r="A16" s="14" t="s">
        <v>56</v>
      </c>
      <c r="B16" s="16" t="str">
        <f aca="false">Autodiagnóstico!$B$16</f>
        <v/>
      </c>
    </row>
    <row r="17" customFormat="false" ht="15" hidden="false" customHeight="false" outlineLevel="0" collapsed="false">
      <c r="A17" s="14" t="s">
        <v>293</v>
      </c>
      <c r="B17" s="15" t="str">
        <f aca="false">Autodiagnóstico!$B$17</f>
        <v>Complete los 8 objetivos</v>
      </c>
    </row>
    <row r="18" customFormat="false" ht="15" hidden="false" customHeight="false" outlineLevel="0" collapsed="false">
      <c r="A18" s="14" t="s">
        <v>58</v>
      </c>
      <c r="B18" s="15" t="str">
        <f aca="false">Autodiagnóstico!$B$18</f>
        <v/>
      </c>
    </row>
    <row r="19" customFormat="false" ht="15" hidden="false" customHeight="false" outlineLevel="0" collapsed="false">
      <c r="A19" s="14" t="s">
        <v>294</v>
      </c>
      <c r="B19" s="15" t="n">
        <f aca="false">Autodiagnóstico!$B$19</f>
        <v>0</v>
      </c>
    </row>
    <row r="20" customFormat="false" ht="15" hidden="false" customHeight="false" outlineLevel="0" collapsed="false">
      <c r="A20" s="14" t="s">
        <v>60</v>
      </c>
      <c r="B20" s="17" t="n">
        <f aca="false">Autodiagnóstico!$B$20</f>
        <v>1</v>
      </c>
    </row>
    <row r="21" customFormat="false" ht="15" hidden="false" customHeight="false" outlineLevel="0" collapsed="false">
      <c r="A21" s="14" t="s">
        <v>295</v>
      </c>
      <c r="B21" s="23" t="n">
        <f aca="false">Checklist!$F$54</f>
        <v>0.0208333333333333</v>
      </c>
    </row>
  </sheetData>
  <conditionalFormatting sqref="J5:J12">
    <cfRule type="expression" priority="2" aboveAverage="0" equalAverage="0" bottom="0" percent="0" rank="0" text="" dxfId="0">
      <formula>$J5="Declarado por encima de la evidencia"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27" t="s">
        <v>296</v>
      </c>
      <c r="B1" s="27" t="s">
        <v>297</v>
      </c>
      <c r="C1" s="27" t="s">
        <v>298</v>
      </c>
      <c r="D1" s="27" t="s">
        <v>299</v>
      </c>
    </row>
    <row r="2" customFormat="false" ht="15" hidden="false" customHeight="false" outlineLevel="0" collapsed="false">
      <c r="A2" s="0" t="s">
        <v>92</v>
      </c>
      <c r="B2" s="0" t="n">
        <v>0</v>
      </c>
      <c r="C2" s="0" t="n">
        <v>1</v>
      </c>
      <c r="D2" s="0" t="n">
        <v>1</v>
      </c>
    </row>
    <row r="3" customFormat="false" ht="15" hidden="false" customHeight="false" outlineLevel="0" collapsed="false">
      <c r="A3" s="0" t="s">
        <v>300</v>
      </c>
      <c r="B3" s="0" t="n">
        <v>1</v>
      </c>
      <c r="C3" s="0" t="n">
        <v>2</v>
      </c>
      <c r="D3" s="0" t="n">
        <v>2</v>
      </c>
    </row>
    <row r="4" customFormat="false" ht="15" hidden="false" customHeight="false" outlineLevel="0" collapsed="false">
      <c r="A4" s="0" t="s">
        <v>301</v>
      </c>
      <c r="B4" s="0" t="n">
        <v>2</v>
      </c>
      <c r="C4" s="0" t="n">
        <v>3</v>
      </c>
      <c r="D4" s="0" t="n">
        <v>3</v>
      </c>
    </row>
    <row r="5" customFormat="false" ht="15" hidden="false" customHeight="false" outlineLevel="0" collapsed="false">
      <c r="A5" s="0" t="s">
        <v>302</v>
      </c>
      <c r="B5" s="0" t="n">
        <v>3</v>
      </c>
      <c r="C5" s="0" t="n">
        <v>4</v>
      </c>
      <c r="D5" s="0" t="n">
        <v>4</v>
      </c>
    </row>
    <row r="6" customFormat="false" ht="15" hidden="false" customHeight="false" outlineLevel="0" collapsed="false">
      <c r="B6" s="0" t="n">
        <v>4</v>
      </c>
      <c r="D6" s="0" t="n">
        <v>5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2026-09-19T19:18:35Z</dcterms:created>
  <dc:creator>openpyxl</dc:creator>
  <dc:description/>
  <dc:language>en-US</dc:language>
  <cp:lastModifiedBy/>
  <dcterms:modified xsi:type="dcterms:W3CDTF">2026-09-19T19:18:37Z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